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改委沿街" sheetId="4" r:id="rId1"/>
    <sheet name="物价局" sheetId="5" state="hidden" r:id="rId2"/>
    <sheet name="Sheet3" sheetId="8" state="hidden" r:id="rId3"/>
  </sheets>
  <definedNames>
    <definedName name="_xlnm.Print_Area" localSheetId="0">发改委沿街!$A$1:$Q$12</definedName>
    <definedName name="_xlnm.Print_Area" localSheetId="1">物价局!$J$1:$M$6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<sst xmlns="http://schemas.openxmlformats.org/spreadsheetml/2006/main" count="466" uniqueCount="194">
  <si>
    <t>日照市发展和改革委员会所属沿街房产一年使用权转让项目（项目编号：LSWZC24293）明细表</t>
  </si>
  <si>
    <t>标的编号</t>
  </si>
  <si>
    <t>标的名称</t>
  </si>
  <si>
    <t>原标的名称</t>
  </si>
  <si>
    <t>约拟租赁面积（㎡）</t>
  </si>
  <si>
    <t>评估单价
（元/㎡/年）</t>
  </si>
  <si>
    <t>评估价格
（万元/年）</t>
  </si>
  <si>
    <t>挂牌价格
（万元/年）</t>
  </si>
  <si>
    <t>项目保证金</t>
  </si>
  <si>
    <t>项目成交后
履约保证金
（万元）</t>
  </si>
  <si>
    <t>备注</t>
  </si>
  <si>
    <t>原拟租赁面积（㎡）</t>
  </si>
  <si>
    <t>拟租赁面积（㎡）</t>
  </si>
  <si>
    <t>挂牌价格
（万元/三年）</t>
  </si>
  <si>
    <t>一品袜</t>
  </si>
  <si>
    <t>发改委家属院北沿街</t>
  </si>
  <si>
    <t>掌上披萨</t>
  </si>
  <si>
    <t>追位熟食</t>
  </si>
  <si>
    <t>洋果子</t>
  </si>
  <si>
    <t>法语</t>
  </si>
  <si>
    <t>康博眼镜</t>
  </si>
  <si>
    <t>中国体彩
大众书店</t>
  </si>
  <si>
    <t>艺海画廊
众信房产</t>
  </si>
  <si>
    <t>王记鸭货</t>
  </si>
  <si>
    <t>莱双喜鸭脖</t>
  </si>
  <si>
    <t xml:space="preserve">
潘格
</t>
  </si>
  <si>
    <t>橱窗</t>
  </si>
  <si>
    <t>酱猪蹄酱肘子</t>
  </si>
  <si>
    <t>孙姐牛骨</t>
  </si>
  <si>
    <t>韩国印象</t>
  </si>
  <si>
    <t>来夫中医诊所</t>
  </si>
  <si>
    <t>发改委家属院西沿街二层</t>
  </si>
  <si>
    <t>润莹美容
和乐礼品</t>
  </si>
  <si>
    <t>国美烟酒超市</t>
  </si>
  <si>
    <t>洋货铺</t>
  </si>
  <si>
    <t>发尖                 张家糁馆</t>
  </si>
  <si>
    <t>发尖                 梁记便民快餐</t>
  </si>
  <si>
    <t>发尖造型
干果零食</t>
  </si>
  <si>
    <t>阳光房产
TST体验店
丫丫袜</t>
  </si>
  <si>
    <t>小计</t>
  </si>
  <si>
    <t>原物价局沿街三年使用权评估价</t>
  </si>
  <si>
    <t>标的
编号</t>
  </si>
  <si>
    <t>东西长</t>
  </si>
  <si>
    <t>南北宽</t>
  </si>
  <si>
    <t>评估单价（元/㎡/年）</t>
  </si>
  <si>
    <t>黑山猪肉</t>
  </si>
  <si>
    <t>沿街一层</t>
  </si>
  <si>
    <t>新营文化宫</t>
  </si>
  <si>
    <t>茶兮兮</t>
  </si>
  <si>
    <t>得力文具</t>
  </si>
  <si>
    <t>枣糕峰</t>
  </si>
  <si>
    <t>国艺学堂</t>
  </si>
  <si>
    <t>沿街二层</t>
  </si>
  <si>
    <t>合计</t>
  </si>
  <si>
    <t xml:space="preserve"> 因素条件说明表</t>
  </si>
  <si>
    <t xml:space="preserve">                    估价对象实例                  比较因素</t>
  </si>
  <si>
    <t>标准实例</t>
  </si>
  <si>
    <t>实例A</t>
  </si>
  <si>
    <t>实例B</t>
  </si>
  <si>
    <t>实例C</t>
  </si>
  <si>
    <t xml:space="preserve">                 估价对象实例                  比较因素</t>
  </si>
  <si>
    <t>估价对象</t>
  </si>
  <si>
    <t>修正因素系数表</t>
  </si>
  <si>
    <t>优</t>
  </si>
  <si>
    <t>较优</t>
  </si>
  <si>
    <t>一般</t>
  </si>
  <si>
    <t>较劣</t>
  </si>
  <si>
    <t>劣</t>
  </si>
  <si>
    <t>交易价格</t>
  </si>
  <si>
    <t>待估</t>
  </si>
  <si>
    <t>交易、市场情况</t>
  </si>
  <si>
    <t>交易时间</t>
  </si>
  <si>
    <t>价格指数</t>
  </si>
  <si>
    <t>交易情况</t>
  </si>
  <si>
    <t>正常交易</t>
  </si>
  <si>
    <t>正常</t>
  </si>
  <si>
    <t>区位状况</t>
  </si>
  <si>
    <t>坐落位置及楼盘</t>
  </si>
  <si>
    <t>威海路</t>
  </si>
  <si>
    <t>威海路胶州路</t>
  </si>
  <si>
    <t>威海路莒州路</t>
  </si>
  <si>
    <t>威海路金海岸小学</t>
  </si>
  <si>
    <t>坐落位置</t>
  </si>
  <si>
    <t>区域繁华程度</t>
  </si>
  <si>
    <t>区域内有较多商场、商业设施多且集聚成规模、商业氛围浓厚，位于商业繁华圈内</t>
  </si>
  <si>
    <t>商业设施较少，商业氛围较差，受周边商业氛围辐射影响较小</t>
  </si>
  <si>
    <t>区域内有较多商场、商业设施多，能形成一定规模效应、商业氛围较好，位于商业繁华圈周边</t>
  </si>
  <si>
    <t>区域内商业服务设施齐全、形成小规模的商业氛围</t>
  </si>
  <si>
    <t>周边商业服务零星布局，未形成规模，商业氛围较差，规模较小</t>
  </si>
  <si>
    <t>临街状况</t>
  </si>
  <si>
    <t>单面临街</t>
  </si>
  <si>
    <t>十字路口</t>
  </si>
  <si>
    <t>丁字路口</t>
  </si>
  <si>
    <t>局部临街</t>
  </si>
  <si>
    <t>不临街</t>
  </si>
  <si>
    <t>道路</t>
  </si>
  <si>
    <t>生活型主干道</t>
  </si>
  <si>
    <t>混合型主干道</t>
  </si>
  <si>
    <t>生活型次干道</t>
  </si>
  <si>
    <t>交通型主干道</t>
  </si>
  <si>
    <t>其他类型道路</t>
  </si>
  <si>
    <t>公共交通</t>
  </si>
  <si>
    <t>200-400</t>
  </si>
  <si>
    <t>&lt;100</t>
  </si>
  <si>
    <t>100-200</t>
  </si>
  <si>
    <t>400-600</t>
  </si>
  <si>
    <t>&gt;600</t>
  </si>
  <si>
    <t>停车便利度</t>
  </si>
  <si>
    <t>有公共停车位或专有车位</t>
  </si>
  <si>
    <t>有公共停车位、专有车位</t>
  </si>
  <si>
    <t>-</t>
  </si>
  <si>
    <t>无停车位</t>
  </si>
  <si>
    <t>环境质量优劣度</t>
  </si>
  <si>
    <t>空气质量良一般，景观环境一般</t>
  </si>
  <si>
    <t>空气质量良好，无污染，景观环境优</t>
  </si>
  <si>
    <t>空气质量良好，无污染，景观环境较好</t>
  </si>
  <si>
    <t>空气质量良一般，景观环境较差</t>
  </si>
  <si>
    <t>空气质量良较差，景观环境较差</t>
  </si>
  <si>
    <t>实物状况</t>
  </si>
  <si>
    <t>建筑结构</t>
  </si>
  <si>
    <t>混合</t>
  </si>
  <si>
    <t>钢混</t>
  </si>
  <si>
    <t>砖木</t>
  </si>
  <si>
    <t>面积规模</t>
  </si>
  <si>
    <t>50-150平方米左右</t>
  </si>
  <si>
    <t>50平方米左右</t>
  </si>
  <si>
    <t>150-350平方米左右</t>
  </si>
  <si>
    <t>350-700平方米左右</t>
  </si>
  <si>
    <t>700平方米以上</t>
  </si>
  <si>
    <t>层高</t>
  </si>
  <si>
    <t>3.0-3.9m</t>
  </si>
  <si>
    <t>4m以上</t>
  </si>
  <si>
    <t>2.8-3.0m</t>
  </si>
  <si>
    <t>2.6-2.8m</t>
  </si>
  <si>
    <t>2.8以下m</t>
  </si>
  <si>
    <t>房屋进深</t>
  </si>
  <si>
    <t>单独修正</t>
  </si>
  <si>
    <t>楼层</t>
  </si>
  <si>
    <t>朝向</t>
  </si>
  <si>
    <t>门面朝东、西向，宽深比较大。门面朝南向，宽深比较小，无采光等因素影响</t>
  </si>
  <si>
    <t>门面朝南向，宽深比较大，无采光等因素影响</t>
  </si>
  <si>
    <t>门面朝东、西向，宽深比较一般，无采光其他因素影响</t>
  </si>
  <si>
    <t>门面朝北，无其它影响采光的因素</t>
  </si>
  <si>
    <t>有其它影响采光的因素</t>
  </si>
  <si>
    <t>平面布置</t>
  </si>
  <si>
    <t>布局设计合理，房型规整，实用率一般</t>
  </si>
  <si>
    <t>布局设计合理，房型规整，实用率较高</t>
  </si>
  <si>
    <t>平面布置不合理，产生浪费或仅能紧凑利用</t>
  </si>
  <si>
    <t>外观</t>
  </si>
  <si>
    <t>外部为水泥或老式瓷砖，缺乏时尚元素，外观较旧</t>
  </si>
  <si>
    <t>外观新颖，合理霓虹灯布置，整体布局统一，有较强吸引力</t>
  </si>
  <si>
    <t>外部为大理石或铝塑板，无框全玻窗，肯德基门，区域整体风格一致，外观较新</t>
  </si>
  <si>
    <t>内部装修</t>
  </si>
  <si>
    <t>可正常合理使用</t>
  </si>
  <si>
    <t>室内装修较好，大众性强</t>
  </si>
  <si>
    <t>装修的营业类型针对性强，专业识别度高，但更换营业类型，重新装修投入较高</t>
  </si>
  <si>
    <t>室内简装只能勉强使用</t>
  </si>
  <si>
    <t>室内配套</t>
  </si>
  <si>
    <t>有市政配套集中供暖或安装空调等设施</t>
  </si>
  <si>
    <t>市政配套集中供暖、中央空调</t>
  </si>
  <si>
    <t>无市政供暖配套</t>
  </si>
  <si>
    <t>物业管理</t>
  </si>
  <si>
    <t>有专业的物业管理，管理较好</t>
  </si>
  <si>
    <t>小区物业普通管理或管理一般</t>
  </si>
  <si>
    <t>成新率</t>
  </si>
  <si>
    <t>正常，或建设年代较长但经重新改造改良，达到正常使用要求</t>
  </si>
  <si>
    <t>新建房屋，成新在9成以上</t>
  </si>
  <si>
    <t>建设较年代较长，年限成新在6成以下</t>
  </si>
  <si>
    <t>独立院落</t>
  </si>
  <si>
    <t>无独立院落</t>
  </si>
  <si>
    <t>配备独立院落，可停放车辆，满足办公、商业等特殊需要</t>
  </si>
  <si>
    <t>配备独立院落，院落较小，利用程度较小</t>
  </si>
  <si>
    <t>权益状况</t>
  </si>
  <si>
    <t>房屋用途</t>
  </si>
  <si>
    <t>车库</t>
  </si>
  <si>
    <t>商业</t>
  </si>
  <si>
    <t>金融</t>
  </si>
  <si>
    <t>办公</t>
  </si>
  <si>
    <t>住宅</t>
  </si>
  <si>
    <t>工业</t>
  </si>
  <si>
    <t>他项权利设立情况</t>
  </si>
  <si>
    <t>无</t>
  </si>
  <si>
    <t>租赁情况</t>
  </si>
  <si>
    <t>土地用途</t>
  </si>
  <si>
    <t>土地性质</t>
  </si>
  <si>
    <t>土地使用年限</t>
  </si>
  <si>
    <t>修正后的价格</t>
  </si>
  <si>
    <t>修正为一层的比准价格</t>
  </si>
  <si>
    <t>比准价格</t>
  </si>
  <si>
    <t>一层</t>
  </si>
  <si>
    <t>二层</t>
  </si>
  <si>
    <t>出租面积</t>
  </si>
  <si>
    <t>折合1楼出租面积</t>
  </si>
  <si>
    <t>年租金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</si>
</sst>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0.0000_ "/>
    <numFmt numFmtId="179" formatCode="0_ "/>
    <numFmt numFmtId="180" formatCode="0.0_ "/>
    <numFmt numFmtId="181" formatCode="#,##0.00_ "/>
    <numFmt numFmtId="182" formatCode="#,##0_ "/>
    <numFmt numFmtId="183" formatCode="[DBNum2][$-804]General"/>
  </numFmts>
  <fonts count="37">
    <font>
      <sz val="11"/>
      <color theme="1"/>
      <name val="宋体"/>
      <charset val="134"/>
      <scheme val="minor"/>
    </font>
    <font>
      <sz val="10"/>
      <name val="仿宋"/>
      <charset val="134"/>
    </font>
    <font>
      <sz val="12"/>
      <name val="宋体"/>
      <charset val="134"/>
    </font>
    <font>
      <sz val="12"/>
      <name val="仿宋"/>
      <charset val="134"/>
    </font>
    <font>
      <b/>
      <sz val="12"/>
      <color indexed="10"/>
      <name val="仿宋"/>
      <charset val="134"/>
    </font>
    <font>
      <sz val="9"/>
      <name val="仿宋"/>
      <charset val="134"/>
    </font>
    <font>
      <b/>
      <sz val="10"/>
      <color indexed="8"/>
      <name val="仿宋"/>
      <charset val="134"/>
    </font>
    <font>
      <sz val="10.5"/>
      <color rgb="FF333333"/>
      <name val="Tahoma"/>
      <charset val="134"/>
    </font>
    <font>
      <sz val="8"/>
      <name val="仿宋"/>
      <charset val="134"/>
    </font>
    <font>
      <sz val="10.5"/>
      <name val="宋体"/>
      <charset val="134"/>
    </font>
    <font>
      <sz val="10.5"/>
      <name val="Times New Roman"/>
      <charset val="134"/>
    </font>
    <font>
      <b/>
      <sz val="10"/>
      <color indexed="10"/>
      <name val="仿宋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23" applyNumberFormat="0" applyAlignment="0" applyProtection="0">
      <alignment vertical="center"/>
    </xf>
    <xf numFmtId="0" fontId="27" fillId="7" borderId="24" applyNumberFormat="0" applyAlignment="0" applyProtection="0">
      <alignment vertical="center"/>
    </xf>
    <xf numFmtId="0" fontId="28" fillId="7" borderId="23" applyNumberFormat="0" applyAlignment="0" applyProtection="0">
      <alignment vertical="center"/>
    </xf>
    <xf numFmtId="0" fontId="29" fillId="8" borderId="25" applyNumberFormat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57" fontId="1" fillId="0" borderId="5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57" fontId="1" fillId="0" borderId="6" xfId="0" applyNumberFormat="1" applyFont="1" applyFill="1" applyBorder="1" applyAlignment="1">
      <alignment horizontal="center" vertical="center" wrapText="1"/>
    </xf>
    <xf numFmtId="57" fontId="1" fillId="0" borderId="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3" fontId="1" fillId="0" borderId="5" xfId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7" fontId="1" fillId="0" borderId="8" xfId="0" applyNumberFormat="1" applyFont="1" applyFill="1" applyBorder="1" applyAlignment="1">
      <alignment horizontal="center" vertical="center" wrapText="1"/>
    </xf>
    <xf numFmtId="177" fontId="1" fillId="0" borderId="9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textRotation="255" wrapText="1"/>
    </xf>
    <xf numFmtId="0" fontId="2" fillId="0" borderId="0" xfId="0" applyFont="1" applyFill="1" applyBorder="1" applyAlignment="1">
      <alignment vertical="center"/>
    </xf>
    <xf numFmtId="0" fontId="3" fillId="0" borderId="0" xfId="49" applyFont="1" applyFill="1" applyBorder="1" applyAlignment="1">
      <alignment horizontal="center" vertical="center"/>
    </xf>
    <xf numFmtId="178" fontId="3" fillId="0" borderId="0" xfId="49" applyNumberFormat="1" applyFont="1" applyFill="1" applyBorder="1" applyAlignment="1">
      <alignment horizontal="center" vertical="center"/>
    </xf>
    <xf numFmtId="176" fontId="3" fillId="0" borderId="0" xfId="49" applyNumberFormat="1" applyFont="1" applyFill="1" applyBorder="1" applyAlignment="1">
      <alignment horizontal="center" vertical="center"/>
    </xf>
    <xf numFmtId="179" fontId="3" fillId="0" borderId="0" xfId="49" applyNumberFormat="1" applyFont="1" applyFill="1" applyBorder="1" applyAlignment="1">
      <alignment horizontal="center" vertical="center"/>
    </xf>
    <xf numFmtId="180" fontId="3" fillId="0" borderId="0" xfId="49" applyNumberFormat="1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left" vertical="center"/>
    </xf>
    <xf numFmtId="0" fontId="1" fillId="0" borderId="0" xfId="49" applyFont="1" applyFill="1" applyBorder="1" applyAlignment="1">
      <alignment horizontal="left" vertical="center"/>
    </xf>
    <xf numFmtId="43" fontId="1" fillId="0" borderId="0" xfId="1" applyFont="1" applyFill="1" applyBorder="1" applyAlignment="1">
      <alignment horizontal="center" vertical="center"/>
    </xf>
    <xf numFmtId="14" fontId="4" fillId="0" borderId="0" xfId="49" applyNumberFormat="1" applyFont="1" applyFill="1" applyBorder="1" applyAlignment="1">
      <alignment horizontal="center" vertical="center"/>
    </xf>
    <xf numFmtId="9" fontId="3" fillId="0" borderId="0" xfId="3" applyFont="1" applyFill="1" applyBorder="1" applyAlignment="1" applyProtection="1">
      <alignment horizontal="left" vertical="center"/>
    </xf>
    <xf numFmtId="176" fontId="5" fillId="0" borderId="0" xfId="49" applyNumberFormat="1" applyFont="1" applyFill="1" applyBorder="1" applyAlignment="1">
      <alignment horizontal="left" vertical="center"/>
    </xf>
    <xf numFmtId="9" fontId="1" fillId="0" borderId="0" xfId="3" applyFont="1" applyFill="1" applyBorder="1" applyAlignment="1">
      <alignment horizontal="left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/>
    </xf>
    <xf numFmtId="178" fontId="3" fillId="0" borderId="5" xfId="49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" fillId="0" borderId="0" xfId="0" applyFont="1" applyFill="1" applyBorder="1" applyAlignment="1"/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 wrapText="1"/>
    </xf>
    <xf numFmtId="14" fontId="4" fillId="0" borderId="5" xfId="49" applyNumberFormat="1" applyFont="1" applyFill="1" applyBorder="1" applyAlignment="1">
      <alignment horizontal="center" vertical="center"/>
    </xf>
    <xf numFmtId="180" fontId="3" fillId="0" borderId="5" xfId="49" applyNumberFormat="1" applyFont="1" applyFill="1" applyBorder="1" applyAlignment="1">
      <alignment horizontal="center" vertical="center"/>
    </xf>
    <xf numFmtId="176" fontId="3" fillId="0" borderId="5" xfId="49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top" wrapText="1"/>
    </xf>
    <xf numFmtId="0" fontId="8" fillId="0" borderId="0" xfId="49" applyNumberFormat="1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4" fillId="0" borderId="0" xfId="49" applyNumberFormat="1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0" xfId="49" applyFont="1" applyFill="1" applyBorder="1" applyAlignment="1">
      <alignment vertical="center"/>
    </xf>
    <xf numFmtId="0" fontId="1" fillId="0" borderId="15" xfId="49" applyNumberFormat="1" applyFont="1" applyFill="1" applyBorder="1" applyAlignment="1">
      <alignment horizontal="left" vertical="center" wrapText="1"/>
    </xf>
    <xf numFmtId="0" fontId="1" fillId="0" borderId="16" xfId="49" applyNumberFormat="1" applyFont="1" applyFill="1" applyBorder="1" applyAlignment="1">
      <alignment horizontal="left" vertical="center" wrapText="1"/>
    </xf>
    <xf numFmtId="0" fontId="1" fillId="0" borderId="17" xfId="49" applyNumberFormat="1" applyFont="1" applyFill="1" applyBorder="1" applyAlignment="1">
      <alignment horizontal="left" vertical="center" wrapText="1"/>
    </xf>
    <xf numFmtId="0" fontId="1" fillId="0" borderId="15" xfId="49" applyFont="1" applyFill="1" applyBorder="1" applyAlignment="1">
      <alignment horizontal="left" vertical="center"/>
    </xf>
    <xf numFmtId="0" fontId="1" fillId="0" borderId="16" xfId="49" applyFont="1" applyFill="1" applyBorder="1" applyAlignment="1">
      <alignment horizontal="left" vertical="center"/>
    </xf>
    <xf numFmtId="0" fontId="1" fillId="0" borderId="17" xfId="49" applyFont="1" applyFill="1" applyBorder="1" applyAlignment="1">
      <alignment horizontal="left" vertical="center"/>
    </xf>
    <xf numFmtId="9" fontId="1" fillId="0" borderId="5" xfId="3" applyNumberFormat="1" applyFont="1" applyFill="1" applyBorder="1" applyAlignment="1" applyProtection="1">
      <alignment vertical="center"/>
    </xf>
    <xf numFmtId="0" fontId="1" fillId="0" borderId="0" xfId="49" applyFont="1" applyFill="1" applyBorder="1" applyAlignment="1">
      <alignment vertical="center"/>
    </xf>
    <xf numFmtId="0" fontId="1" fillId="0" borderId="5" xfId="49" applyFont="1" applyFill="1" applyBorder="1" applyAlignment="1">
      <alignment horizontal="left" vertical="center"/>
    </xf>
    <xf numFmtId="178" fontId="1" fillId="0" borderId="5" xfId="49" applyNumberFormat="1" applyFont="1" applyFill="1" applyBorder="1" applyAlignment="1">
      <alignment horizontal="center" vertical="center"/>
    </xf>
    <xf numFmtId="9" fontId="1" fillId="0" borderId="5" xfId="49" applyNumberFormat="1" applyFont="1" applyFill="1" applyBorder="1" applyAlignment="1">
      <alignment horizontal="center" vertical="center"/>
    </xf>
    <xf numFmtId="9" fontId="1" fillId="0" borderId="5" xfId="3" applyFont="1" applyFill="1" applyBorder="1" applyAlignment="1">
      <alignment horizontal="center" vertical="center" wrapText="1"/>
    </xf>
    <xf numFmtId="9" fontId="1" fillId="0" borderId="5" xfId="3" applyFont="1" applyFill="1" applyBorder="1" applyAlignment="1" applyProtection="1">
      <alignment horizontal="center" vertical="center"/>
    </xf>
    <xf numFmtId="0" fontId="1" fillId="0" borderId="5" xfId="49" applyFont="1" applyFill="1" applyBorder="1" applyAlignment="1">
      <alignment horizontal="center" vertical="center"/>
    </xf>
    <xf numFmtId="179" fontId="1" fillId="0" borderId="5" xfId="49" applyNumberFormat="1" applyFont="1" applyFill="1" applyBorder="1" applyAlignment="1">
      <alignment horizontal="center" vertical="center"/>
    </xf>
    <xf numFmtId="176" fontId="11" fillId="0" borderId="5" xfId="49" applyNumberFormat="1" applyFont="1" applyFill="1" applyBorder="1" applyAlignment="1">
      <alignment horizontal="center" vertical="center"/>
    </xf>
    <xf numFmtId="176" fontId="1" fillId="0" borderId="5" xfId="49" applyNumberFormat="1" applyFont="1" applyFill="1" applyBorder="1" applyAlignment="1">
      <alignment horizontal="left" vertical="center"/>
    </xf>
    <xf numFmtId="43" fontId="1" fillId="0" borderId="5" xfId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5" fillId="0" borderId="0" xfId="0" applyFont="1" applyFill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4" fillId="0" borderId="17" xfId="0" applyFont="1" applyBorder="1" applyAlignment="1"/>
    <xf numFmtId="0" fontId="15" fillId="0" borderId="0" xfId="0" applyFont="1" applyFill="1" applyAlignment="1">
      <alignment horizontal="center" vertical="center"/>
    </xf>
    <xf numFmtId="0" fontId="17" fillId="0" borderId="19" xfId="0" applyFont="1" applyFill="1" applyBorder="1" applyAlignment="1">
      <alignment horizontal="right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81" fontId="14" fillId="0" borderId="5" xfId="1" applyNumberFormat="1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181" fontId="14" fillId="4" borderId="5" xfId="1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/>
    <xf numFmtId="0" fontId="14" fillId="0" borderId="0" xfId="0" applyFont="1" applyFill="1" applyAlignment="1"/>
    <xf numFmtId="182" fontId="14" fillId="0" borderId="5" xfId="1" applyNumberFormat="1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vertical="center" wrapText="1"/>
    </xf>
    <xf numFmtId="176" fontId="14" fillId="4" borderId="5" xfId="0" applyNumberFormat="1" applyFont="1" applyFill="1" applyBorder="1" applyAlignment="1">
      <alignment horizontal="center" vertical="center" wrapText="1"/>
    </xf>
    <xf numFmtId="183" fontId="14" fillId="0" borderId="0" xfId="0" applyNumberFormat="1" applyFont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CC"/>
      <color rgb="00FF00FF"/>
      <color rgb="000000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7"/>
  <sheetViews>
    <sheetView tabSelected="1" workbookViewId="0">
      <selection activeCell="H8" sqref="H8"/>
    </sheetView>
  </sheetViews>
  <sheetFormatPr defaultColWidth="9" defaultRowHeight="12"/>
  <cols>
    <col min="1" max="1" width="5.625" style="109" customWidth="1"/>
    <col min="2" max="2" width="14.25" style="109" customWidth="1"/>
    <col min="3" max="3" width="14.875" style="109" customWidth="1"/>
    <col min="4" max="4" width="12.5" style="109" customWidth="1"/>
    <col min="5" max="5" width="11.5" style="109" customWidth="1"/>
    <col min="6" max="9" width="13.5" style="109" customWidth="1"/>
    <col min="10" max="10" width="27.625" style="109" customWidth="1"/>
    <col min="11" max="11" width="14.875" style="109" hidden="1" customWidth="1"/>
    <col min="12" max="13" width="11.125" style="132" hidden="1" customWidth="1"/>
    <col min="14" max="14" width="11.375" style="110" hidden="1" customWidth="1"/>
    <col min="15" max="15" width="9.375" style="109" hidden="1" customWidth="1"/>
    <col min="16" max="16" width="10.375" style="110" hidden="1" customWidth="1"/>
    <col min="17" max="17" width="14.375" style="110" hidden="1" customWidth="1"/>
    <col min="18" max="18" width="1" style="109" hidden="1" customWidth="1"/>
    <col min="19" max="251" width="9" style="109"/>
    <col min="252" max="252" width="5.875" style="109" customWidth="1"/>
    <col min="253" max="253" width="8.75" style="109" customWidth="1"/>
    <col min="254" max="254" width="12.25" style="109" customWidth="1"/>
    <col min="255" max="255" width="13.875" style="109" customWidth="1"/>
    <col min="256" max="256" width="18.875" style="109" customWidth="1"/>
    <col min="257" max="257" width="19.75" style="109" customWidth="1"/>
    <col min="258" max="258" width="15.125" style="109" customWidth="1"/>
    <col min="259" max="259" width="6.625" style="109" customWidth="1"/>
    <col min="260" max="260" width="7.625" style="109" customWidth="1"/>
    <col min="261" max="261" width="4.75" style="109" customWidth="1"/>
    <col min="262" max="262" width="9.5" style="109" customWidth="1"/>
    <col min="263" max="263" width="9.375" style="109" customWidth="1"/>
    <col min="264" max="264" width="11" style="109" customWidth="1"/>
    <col min="265" max="265" width="12.125" style="109" customWidth="1"/>
    <col min="266" max="266" width="8" style="109" customWidth="1"/>
    <col min="267" max="507" width="9" style="109"/>
    <col min="508" max="508" width="5.875" style="109" customWidth="1"/>
    <col min="509" max="509" width="8.75" style="109" customWidth="1"/>
    <col min="510" max="510" width="12.25" style="109" customWidth="1"/>
    <col min="511" max="511" width="13.875" style="109" customWidth="1"/>
    <col min="512" max="512" width="18.875" style="109" customWidth="1"/>
    <col min="513" max="513" width="19.75" style="109" customWidth="1"/>
    <col min="514" max="514" width="15.125" style="109" customWidth="1"/>
    <col min="515" max="515" width="6.625" style="109" customWidth="1"/>
    <col min="516" max="516" width="7.625" style="109" customWidth="1"/>
    <col min="517" max="517" width="4.75" style="109" customWidth="1"/>
    <col min="518" max="518" width="9.5" style="109" customWidth="1"/>
    <col min="519" max="519" width="9.375" style="109" customWidth="1"/>
    <col min="520" max="520" width="11" style="109" customWidth="1"/>
    <col min="521" max="521" width="12.125" style="109" customWidth="1"/>
    <col min="522" max="522" width="8" style="109" customWidth="1"/>
    <col min="523" max="763" width="9" style="109"/>
    <col min="764" max="764" width="5.875" style="109" customWidth="1"/>
    <col min="765" max="765" width="8.75" style="109" customWidth="1"/>
    <col min="766" max="766" width="12.25" style="109" customWidth="1"/>
    <col min="767" max="767" width="13.875" style="109" customWidth="1"/>
    <col min="768" max="768" width="18.875" style="109" customWidth="1"/>
    <col min="769" max="769" width="19.75" style="109" customWidth="1"/>
    <col min="770" max="770" width="15.125" style="109" customWidth="1"/>
    <col min="771" max="771" width="6.625" style="109" customWidth="1"/>
    <col min="772" max="772" width="7.625" style="109" customWidth="1"/>
    <col min="773" max="773" width="4.75" style="109" customWidth="1"/>
    <col min="774" max="774" width="9.5" style="109" customWidth="1"/>
    <col min="775" max="775" width="9.375" style="109" customWidth="1"/>
    <col min="776" max="776" width="11" style="109" customWidth="1"/>
    <col min="777" max="777" width="12.125" style="109" customWidth="1"/>
    <col min="778" max="778" width="8" style="109" customWidth="1"/>
    <col min="779" max="1019" width="9" style="109"/>
    <col min="1020" max="1020" width="5.875" style="109" customWidth="1"/>
    <col min="1021" max="1021" width="8.75" style="109" customWidth="1"/>
    <col min="1022" max="1022" width="12.25" style="109" customWidth="1"/>
    <col min="1023" max="1023" width="13.875" style="109" customWidth="1"/>
    <col min="1024" max="1024" width="18.875" style="109" customWidth="1"/>
    <col min="1025" max="1025" width="19.75" style="109" customWidth="1"/>
    <col min="1026" max="1026" width="15.125" style="109" customWidth="1"/>
    <col min="1027" max="1027" width="6.625" style="109" customWidth="1"/>
    <col min="1028" max="1028" width="7.625" style="109" customWidth="1"/>
    <col min="1029" max="1029" width="4.75" style="109" customWidth="1"/>
    <col min="1030" max="1030" width="9.5" style="109" customWidth="1"/>
    <col min="1031" max="1031" width="9.375" style="109" customWidth="1"/>
    <col min="1032" max="1032" width="11" style="109" customWidth="1"/>
    <col min="1033" max="1033" width="12.125" style="109" customWidth="1"/>
    <col min="1034" max="1034" width="8" style="109" customWidth="1"/>
    <col min="1035" max="1275" width="9" style="109"/>
    <col min="1276" max="1276" width="5.875" style="109" customWidth="1"/>
    <col min="1277" max="1277" width="8.75" style="109" customWidth="1"/>
    <col min="1278" max="1278" width="12.25" style="109" customWidth="1"/>
    <col min="1279" max="1279" width="13.875" style="109" customWidth="1"/>
    <col min="1280" max="1280" width="18.875" style="109" customWidth="1"/>
    <col min="1281" max="1281" width="19.75" style="109" customWidth="1"/>
    <col min="1282" max="1282" width="15.125" style="109" customWidth="1"/>
    <col min="1283" max="1283" width="6.625" style="109" customWidth="1"/>
    <col min="1284" max="1284" width="7.625" style="109" customWidth="1"/>
    <col min="1285" max="1285" width="4.75" style="109" customWidth="1"/>
    <col min="1286" max="1286" width="9.5" style="109" customWidth="1"/>
    <col min="1287" max="1287" width="9.375" style="109" customWidth="1"/>
    <col min="1288" max="1288" width="11" style="109" customWidth="1"/>
    <col min="1289" max="1289" width="12.125" style="109" customWidth="1"/>
    <col min="1290" max="1290" width="8" style="109" customWidth="1"/>
    <col min="1291" max="1531" width="9" style="109"/>
    <col min="1532" max="1532" width="5.875" style="109" customWidth="1"/>
    <col min="1533" max="1533" width="8.75" style="109" customWidth="1"/>
    <col min="1534" max="1534" width="12.25" style="109" customWidth="1"/>
    <col min="1535" max="1535" width="13.875" style="109" customWidth="1"/>
    <col min="1536" max="1536" width="18.875" style="109" customWidth="1"/>
    <col min="1537" max="1537" width="19.75" style="109" customWidth="1"/>
    <col min="1538" max="1538" width="15.125" style="109" customWidth="1"/>
    <col min="1539" max="1539" width="6.625" style="109" customWidth="1"/>
    <col min="1540" max="1540" width="7.625" style="109" customWidth="1"/>
    <col min="1541" max="1541" width="4.75" style="109" customWidth="1"/>
    <col min="1542" max="1542" width="9.5" style="109" customWidth="1"/>
    <col min="1543" max="1543" width="9.375" style="109" customWidth="1"/>
    <col min="1544" max="1544" width="11" style="109" customWidth="1"/>
    <col min="1545" max="1545" width="12.125" style="109" customWidth="1"/>
    <col min="1546" max="1546" width="8" style="109" customWidth="1"/>
    <col min="1547" max="1787" width="9" style="109"/>
    <col min="1788" max="1788" width="5.875" style="109" customWidth="1"/>
    <col min="1789" max="1789" width="8.75" style="109" customWidth="1"/>
    <col min="1790" max="1790" width="12.25" style="109" customWidth="1"/>
    <col min="1791" max="1791" width="13.875" style="109" customWidth="1"/>
    <col min="1792" max="1792" width="18.875" style="109" customWidth="1"/>
    <col min="1793" max="1793" width="19.75" style="109" customWidth="1"/>
    <col min="1794" max="1794" width="15.125" style="109" customWidth="1"/>
    <col min="1795" max="1795" width="6.625" style="109" customWidth="1"/>
    <col min="1796" max="1796" width="7.625" style="109" customWidth="1"/>
    <col min="1797" max="1797" width="4.75" style="109" customWidth="1"/>
    <col min="1798" max="1798" width="9.5" style="109" customWidth="1"/>
    <col min="1799" max="1799" width="9.375" style="109" customWidth="1"/>
    <col min="1800" max="1800" width="11" style="109" customWidth="1"/>
    <col min="1801" max="1801" width="12.125" style="109" customWidth="1"/>
    <col min="1802" max="1802" width="8" style="109" customWidth="1"/>
    <col min="1803" max="2043" width="9" style="109"/>
    <col min="2044" max="2044" width="5.875" style="109" customWidth="1"/>
    <col min="2045" max="2045" width="8.75" style="109" customWidth="1"/>
    <col min="2046" max="2046" width="12.25" style="109" customWidth="1"/>
    <col min="2047" max="2047" width="13.875" style="109" customWidth="1"/>
    <col min="2048" max="2048" width="18.875" style="109" customWidth="1"/>
    <col min="2049" max="2049" width="19.75" style="109" customWidth="1"/>
    <col min="2050" max="2050" width="15.125" style="109" customWidth="1"/>
    <col min="2051" max="2051" width="6.625" style="109" customWidth="1"/>
    <col min="2052" max="2052" width="7.625" style="109" customWidth="1"/>
    <col min="2053" max="2053" width="4.75" style="109" customWidth="1"/>
    <col min="2054" max="2054" width="9.5" style="109" customWidth="1"/>
    <col min="2055" max="2055" width="9.375" style="109" customWidth="1"/>
    <col min="2056" max="2056" width="11" style="109" customWidth="1"/>
    <col min="2057" max="2057" width="12.125" style="109" customWidth="1"/>
    <col min="2058" max="2058" width="8" style="109" customWidth="1"/>
    <col min="2059" max="2299" width="9" style="109"/>
    <col min="2300" max="2300" width="5.875" style="109" customWidth="1"/>
    <col min="2301" max="2301" width="8.75" style="109" customWidth="1"/>
    <col min="2302" max="2302" width="12.25" style="109" customWidth="1"/>
    <col min="2303" max="2303" width="13.875" style="109" customWidth="1"/>
    <col min="2304" max="2304" width="18.875" style="109" customWidth="1"/>
    <col min="2305" max="2305" width="19.75" style="109" customWidth="1"/>
    <col min="2306" max="2306" width="15.125" style="109" customWidth="1"/>
    <col min="2307" max="2307" width="6.625" style="109" customWidth="1"/>
    <col min="2308" max="2308" width="7.625" style="109" customWidth="1"/>
    <col min="2309" max="2309" width="4.75" style="109" customWidth="1"/>
    <col min="2310" max="2310" width="9.5" style="109" customWidth="1"/>
    <col min="2311" max="2311" width="9.375" style="109" customWidth="1"/>
    <col min="2312" max="2312" width="11" style="109" customWidth="1"/>
    <col min="2313" max="2313" width="12.125" style="109" customWidth="1"/>
    <col min="2314" max="2314" width="8" style="109" customWidth="1"/>
    <col min="2315" max="2555" width="9" style="109"/>
    <col min="2556" max="2556" width="5.875" style="109" customWidth="1"/>
    <col min="2557" max="2557" width="8.75" style="109" customWidth="1"/>
    <col min="2558" max="2558" width="12.25" style="109" customWidth="1"/>
    <col min="2559" max="2559" width="13.875" style="109" customWidth="1"/>
    <col min="2560" max="2560" width="18.875" style="109" customWidth="1"/>
    <col min="2561" max="2561" width="19.75" style="109" customWidth="1"/>
    <col min="2562" max="2562" width="15.125" style="109" customWidth="1"/>
    <col min="2563" max="2563" width="6.625" style="109" customWidth="1"/>
    <col min="2564" max="2564" width="7.625" style="109" customWidth="1"/>
    <col min="2565" max="2565" width="4.75" style="109" customWidth="1"/>
    <col min="2566" max="2566" width="9.5" style="109" customWidth="1"/>
    <col min="2567" max="2567" width="9.375" style="109" customWidth="1"/>
    <col min="2568" max="2568" width="11" style="109" customWidth="1"/>
    <col min="2569" max="2569" width="12.125" style="109" customWidth="1"/>
    <col min="2570" max="2570" width="8" style="109" customWidth="1"/>
    <col min="2571" max="2811" width="9" style="109"/>
    <col min="2812" max="2812" width="5.875" style="109" customWidth="1"/>
    <col min="2813" max="2813" width="8.75" style="109" customWidth="1"/>
    <col min="2814" max="2814" width="12.25" style="109" customWidth="1"/>
    <col min="2815" max="2815" width="13.875" style="109" customWidth="1"/>
    <col min="2816" max="2816" width="18.875" style="109" customWidth="1"/>
    <col min="2817" max="2817" width="19.75" style="109" customWidth="1"/>
    <col min="2818" max="2818" width="15.125" style="109" customWidth="1"/>
    <col min="2819" max="2819" width="6.625" style="109" customWidth="1"/>
    <col min="2820" max="2820" width="7.625" style="109" customWidth="1"/>
    <col min="2821" max="2821" width="4.75" style="109" customWidth="1"/>
    <col min="2822" max="2822" width="9.5" style="109" customWidth="1"/>
    <col min="2823" max="2823" width="9.375" style="109" customWidth="1"/>
    <col min="2824" max="2824" width="11" style="109" customWidth="1"/>
    <col min="2825" max="2825" width="12.125" style="109" customWidth="1"/>
    <col min="2826" max="2826" width="8" style="109" customWidth="1"/>
    <col min="2827" max="3067" width="9" style="109"/>
    <col min="3068" max="3068" width="5.875" style="109" customWidth="1"/>
    <col min="3069" max="3069" width="8.75" style="109" customWidth="1"/>
    <col min="3070" max="3070" width="12.25" style="109" customWidth="1"/>
    <col min="3071" max="3071" width="13.875" style="109" customWidth="1"/>
    <col min="3072" max="3072" width="18.875" style="109" customWidth="1"/>
    <col min="3073" max="3073" width="19.75" style="109" customWidth="1"/>
    <col min="3074" max="3074" width="15.125" style="109" customWidth="1"/>
    <col min="3075" max="3075" width="6.625" style="109" customWidth="1"/>
    <col min="3076" max="3076" width="7.625" style="109" customWidth="1"/>
    <col min="3077" max="3077" width="4.75" style="109" customWidth="1"/>
    <col min="3078" max="3078" width="9.5" style="109" customWidth="1"/>
    <col min="3079" max="3079" width="9.375" style="109" customWidth="1"/>
    <col min="3080" max="3080" width="11" style="109" customWidth="1"/>
    <col min="3081" max="3081" width="12.125" style="109" customWidth="1"/>
    <col min="3082" max="3082" width="8" style="109" customWidth="1"/>
    <col min="3083" max="3323" width="9" style="109"/>
    <col min="3324" max="3324" width="5.875" style="109" customWidth="1"/>
    <col min="3325" max="3325" width="8.75" style="109" customWidth="1"/>
    <col min="3326" max="3326" width="12.25" style="109" customWidth="1"/>
    <col min="3327" max="3327" width="13.875" style="109" customWidth="1"/>
    <col min="3328" max="3328" width="18.875" style="109" customWidth="1"/>
    <col min="3329" max="3329" width="19.75" style="109" customWidth="1"/>
    <col min="3330" max="3330" width="15.125" style="109" customWidth="1"/>
    <col min="3331" max="3331" width="6.625" style="109" customWidth="1"/>
    <col min="3332" max="3332" width="7.625" style="109" customWidth="1"/>
    <col min="3333" max="3333" width="4.75" style="109" customWidth="1"/>
    <col min="3334" max="3334" width="9.5" style="109" customWidth="1"/>
    <col min="3335" max="3335" width="9.375" style="109" customWidth="1"/>
    <col min="3336" max="3336" width="11" style="109" customWidth="1"/>
    <col min="3337" max="3337" width="12.125" style="109" customWidth="1"/>
    <col min="3338" max="3338" width="8" style="109" customWidth="1"/>
    <col min="3339" max="3579" width="9" style="109"/>
    <col min="3580" max="3580" width="5.875" style="109" customWidth="1"/>
    <col min="3581" max="3581" width="8.75" style="109" customWidth="1"/>
    <col min="3582" max="3582" width="12.25" style="109" customWidth="1"/>
    <col min="3583" max="3583" width="13.875" style="109" customWidth="1"/>
    <col min="3584" max="3584" width="18.875" style="109" customWidth="1"/>
    <col min="3585" max="3585" width="19.75" style="109" customWidth="1"/>
    <col min="3586" max="3586" width="15.125" style="109" customWidth="1"/>
    <col min="3587" max="3587" width="6.625" style="109" customWidth="1"/>
    <col min="3588" max="3588" width="7.625" style="109" customWidth="1"/>
    <col min="3589" max="3589" width="4.75" style="109" customWidth="1"/>
    <col min="3590" max="3590" width="9.5" style="109" customWidth="1"/>
    <col min="3591" max="3591" width="9.375" style="109" customWidth="1"/>
    <col min="3592" max="3592" width="11" style="109" customWidth="1"/>
    <col min="3593" max="3593" width="12.125" style="109" customWidth="1"/>
    <col min="3594" max="3594" width="8" style="109" customWidth="1"/>
    <col min="3595" max="3835" width="9" style="109"/>
    <col min="3836" max="3836" width="5.875" style="109" customWidth="1"/>
    <col min="3837" max="3837" width="8.75" style="109" customWidth="1"/>
    <col min="3838" max="3838" width="12.25" style="109" customWidth="1"/>
    <col min="3839" max="3839" width="13.875" style="109" customWidth="1"/>
    <col min="3840" max="3840" width="18.875" style="109" customWidth="1"/>
    <col min="3841" max="3841" width="19.75" style="109" customWidth="1"/>
    <col min="3842" max="3842" width="15.125" style="109" customWidth="1"/>
    <col min="3843" max="3843" width="6.625" style="109" customWidth="1"/>
    <col min="3844" max="3844" width="7.625" style="109" customWidth="1"/>
    <col min="3845" max="3845" width="4.75" style="109" customWidth="1"/>
    <col min="3846" max="3846" width="9.5" style="109" customWidth="1"/>
    <col min="3847" max="3847" width="9.375" style="109" customWidth="1"/>
    <col min="3848" max="3848" width="11" style="109" customWidth="1"/>
    <col min="3849" max="3849" width="12.125" style="109" customWidth="1"/>
    <col min="3850" max="3850" width="8" style="109" customWidth="1"/>
    <col min="3851" max="4091" width="9" style="109"/>
    <col min="4092" max="4092" width="5.875" style="109" customWidth="1"/>
    <col min="4093" max="4093" width="8.75" style="109" customWidth="1"/>
    <col min="4094" max="4094" width="12.25" style="109" customWidth="1"/>
    <col min="4095" max="4095" width="13.875" style="109" customWidth="1"/>
    <col min="4096" max="4096" width="18.875" style="109" customWidth="1"/>
    <col min="4097" max="4097" width="19.75" style="109" customWidth="1"/>
    <col min="4098" max="4098" width="15.125" style="109" customWidth="1"/>
    <col min="4099" max="4099" width="6.625" style="109" customWidth="1"/>
    <col min="4100" max="4100" width="7.625" style="109" customWidth="1"/>
    <col min="4101" max="4101" width="4.75" style="109" customWidth="1"/>
    <col min="4102" max="4102" width="9.5" style="109" customWidth="1"/>
    <col min="4103" max="4103" width="9.375" style="109" customWidth="1"/>
    <col min="4104" max="4104" width="11" style="109" customWidth="1"/>
    <col min="4105" max="4105" width="12.125" style="109" customWidth="1"/>
    <col min="4106" max="4106" width="8" style="109" customWidth="1"/>
    <col min="4107" max="4347" width="9" style="109"/>
    <col min="4348" max="4348" width="5.875" style="109" customWidth="1"/>
    <col min="4349" max="4349" width="8.75" style="109" customWidth="1"/>
    <col min="4350" max="4350" width="12.25" style="109" customWidth="1"/>
    <col min="4351" max="4351" width="13.875" style="109" customWidth="1"/>
    <col min="4352" max="4352" width="18.875" style="109" customWidth="1"/>
    <col min="4353" max="4353" width="19.75" style="109" customWidth="1"/>
    <col min="4354" max="4354" width="15.125" style="109" customWidth="1"/>
    <col min="4355" max="4355" width="6.625" style="109" customWidth="1"/>
    <col min="4356" max="4356" width="7.625" style="109" customWidth="1"/>
    <col min="4357" max="4357" width="4.75" style="109" customWidth="1"/>
    <col min="4358" max="4358" width="9.5" style="109" customWidth="1"/>
    <col min="4359" max="4359" width="9.375" style="109" customWidth="1"/>
    <col min="4360" max="4360" width="11" style="109" customWidth="1"/>
    <col min="4361" max="4361" width="12.125" style="109" customWidth="1"/>
    <col min="4362" max="4362" width="8" style="109" customWidth="1"/>
    <col min="4363" max="4603" width="9" style="109"/>
    <col min="4604" max="4604" width="5.875" style="109" customWidth="1"/>
    <col min="4605" max="4605" width="8.75" style="109" customWidth="1"/>
    <col min="4606" max="4606" width="12.25" style="109" customWidth="1"/>
    <col min="4607" max="4607" width="13.875" style="109" customWidth="1"/>
    <col min="4608" max="4608" width="18.875" style="109" customWidth="1"/>
    <col min="4609" max="4609" width="19.75" style="109" customWidth="1"/>
    <col min="4610" max="4610" width="15.125" style="109" customWidth="1"/>
    <col min="4611" max="4611" width="6.625" style="109" customWidth="1"/>
    <col min="4612" max="4612" width="7.625" style="109" customWidth="1"/>
    <col min="4613" max="4613" width="4.75" style="109" customWidth="1"/>
    <col min="4614" max="4614" width="9.5" style="109" customWidth="1"/>
    <col min="4615" max="4615" width="9.375" style="109" customWidth="1"/>
    <col min="4616" max="4616" width="11" style="109" customWidth="1"/>
    <col min="4617" max="4617" width="12.125" style="109" customWidth="1"/>
    <col min="4618" max="4618" width="8" style="109" customWidth="1"/>
    <col min="4619" max="4859" width="9" style="109"/>
    <col min="4860" max="4860" width="5.875" style="109" customWidth="1"/>
    <col min="4861" max="4861" width="8.75" style="109" customWidth="1"/>
    <col min="4862" max="4862" width="12.25" style="109" customWidth="1"/>
    <col min="4863" max="4863" width="13.875" style="109" customWidth="1"/>
    <col min="4864" max="4864" width="18.875" style="109" customWidth="1"/>
    <col min="4865" max="4865" width="19.75" style="109" customWidth="1"/>
    <col min="4866" max="4866" width="15.125" style="109" customWidth="1"/>
    <col min="4867" max="4867" width="6.625" style="109" customWidth="1"/>
    <col min="4868" max="4868" width="7.625" style="109" customWidth="1"/>
    <col min="4869" max="4869" width="4.75" style="109" customWidth="1"/>
    <col min="4870" max="4870" width="9.5" style="109" customWidth="1"/>
    <col min="4871" max="4871" width="9.375" style="109" customWidth="1"/>
    <col min="4872" max="4872" width="11" style="109" customWidth="1"/>
    <col min="4873" max="4873" width="12.125" style="109" customWidth="1"/>
    <col min="4874" max="4874" width="8" style="109" customWidth="1"/>
    <col min="4875" max="5115" width="9" style="109"/>
    <col min="5116" max="5116" width="5.875" style="109" customWidth="1"/>
    <col min="5117" max="5117" width="8.75" style="109" customWidth="1"/>
    <col min="5118" max="5118" width="12.25" style="109" customWidth="1"/>
    <col min="5119" max="5119" width="13.875" style="109" customWidth="1"/>
    <col min="5120" max="5120" width="18.875" style="109" customWidth="1"/>
    <col min="5121" max="5121" width="19.75" style="109" customWidth="1"/>
    <col min="5122" max="5122" width="15.125" style="109" customWidth="1"/>
    <col min="5123" max="5123" width="6.625" style="109" customWidth="1"/>
    <col min="5124" max="5124" width="7.625" style="109" customWidth="1"/>
    <col min="5125" max="5125" width="4.75" style="109" customWidth="1"/>
    <col min="5126" max="5126" width="9.5" style="109" customWidth="1"/>
    <col min="5127" max="5127" width="9.375" style="109" customWidth="1"/>
    <col min="5128" max="5128" width="11" style="109" customWidth="1"/>
    <col min="5129" max="5129" width="12.125" style="109" customWidth="1"/>
    <col min="5130" max="5130" width="8" style="109" customWidth="1"/>
    <col min="5131" max="5371" width="9" style="109"/>
    <col min="5372" max="5372" width="5.875" style="109" customWidth="1"/>
    <col min="5373" max="5373" width="8.75" style="109" customWidth="1"/>
    <col min="5374" max="5374" width="12.25" style="109" customWidth="1"/>
    <col min="5375" max="5375" width="13.875" style="109" customWidth="1"/>
    <col min="5376" max="5376" width="18.875" style="109" customWidth="1"/>
    <col min="5377" max="5377" width="19.75" style="109" customWidth="1"/>
    <col min="5378" max="5378" width="15.125" style="109" customWidth="1"/>
    <col min="5379" max="5379" width="6.625" style="109" customWidth="1"/>
    <col min="5380" max="5380" width="7.625" style="109" customWidth="1"/>
    <col min="5381" max="5381" width="4.75" style="109" customWidth="1"/>
    <col min="5382" max="5382" width="9.5" style="109" customWidth="1"/>
    <col min="5383" max="5383" width="9.375" style="109" customWidth="1"/>
    <col min="5384" max="5384" width="11" style="109" customWidth="1"/>
    <col min="5385" max="5385" width="12.125" style="109" customWidth="1"/>
    <col min="5386" max="5386" width="8" style="109" customWidth="1"/>
    <col min="5387" max="5627" width="9" style="109"/>
    <col min="5628" max="5628" width="5.875" style="109" customWidth="1"/>
    <col min="5629" max="5629" width="8.75" style="109" customWidth="1"/>
    <col min="5630" max="5630" width="12.25" style="109" customWidth="1"/>
    <col min="5631" max="5631" width="13.875" style="109" customWidth="1"/>
    <col min="5632" max="5632" width="18.875" style="109" customWidth="1"/>
    <col min="5633" max="5633" width="19.75" style="109" customWidth="1"/>
    <col min="5634" max="5634" width="15.125" style="109" customWidth="1"/>
    <col min="5635" max="5635" width="6.625" style="109" customWidth="1"/>
    <col min="5636" max="5636" width="7.625" style="109" customWidth="1"/>
    <col min="5637" max="5637" width="4.75" style="109" customWidth="1"/>
    <col min="5638" max="5638" width="9.5" style="109" customWidth="1"/>
    <col min="5639" max="5639" width="9.375" style="109" customWidth="1"/>
    <col min="5640" max="5640" width="11" style="109" customWidth="1"/>
    <col min="5641" max="5641" width="12.125" style="109" customWidth="1"/>
    <col min="5642" max="5642" width="8" style="109" customWidth="1"/>
    <col min="5643" max="5883" width="9" style="109"/>
    <col min="5884" max="5884" width="5.875" style="109" customWidth="1"/>
    <col min="5885" max="5885" width="8.75" style="109" customWidth="1"/>
    <col min="5886" max="5886" width="12.25" style="109" customWidth="1"/>
    <col min="5887" max="5887" width="13.875" style="109" customWidth="1"/>
    <col min="5888" max="5888" width="18.875" style="109" customWidth="1"/>
    <col min="5889" max="5889" width="19.75" style="109" customWidth="1"/>
    <col min="5890" max="5890" width="15.125" style="109" customWidth="1"/>
    <col min="5891" max="5891" width="6.625" style="109" customWidth="1"/>
    <col min="5892" max="5892" width="7.625" style="109" customWidth="1"/>
    <col min="5893" max="5893" width="4.75" style="109" customWidth="1"/>
    <col min="5894" max="5894" width="9.5" style="109" customWidth="1"/>
    <col min="5895" max="5895" width="9.375" style="109" customWidth="1"/>
    <col min="5896" max="5896" width="11" style="109" customWidth="1"/>
    <col min="5897" max="5897" width="12.125" style="109" customWidth="1"/>
    <col min="5898" max="5898" width="8" style="109" customWidth="1"/>
    <col min="5899" max="6139" width="9" style="109"/>
    <col min="6140" max="6140" width="5.875" style="109" customWidth="1"/>
    <col min="6141" max="6141" width="8.75" style="109" customWidth="1"/>
    <col min="6142" max="6142" width="12.25" style="109" customWidth="1"/>
    <col min="6143" max="6143" width="13.875" style="109" customWidth="1"/>
    <col min="6144" max="6144" width="18.875" style="109" customWidth="1"/>
    <col min="6145" max="6145" width="19.75" style="109" customWidth="1"/>
    <col min="6146" max="6146" width="15.125" style="109" customWidth="1"/>
    <col min="6147" max="6147" width="6.625" style="109" customWidth="1"/>
    <col min="6148" max="6148" width="7.625" style="109" customWidth="1"/>
    <col min="6149" max="6149" width="4.75" style="109" customWidth="1"/>
    <col min="6150" max="6150" width="9.5" style="109" customWidth="1"/>
    <col min="6151" max="6151" width="9.375" style="109" customWidth="1"/>
    <col min="6152" max="6152" width="11" style="109" customWidth="1"/>
    <col min="6153" max="6153" width="12.125" style="109" customWidth="1"/>
    <col min="6154" max="6154" width="8" style="109" customWidth="1"/>
    <col min="6155" max="6395" width="9" style="109"/>
    <col min="6396" max="6396" width="5.875" style="109" customWidth="1"/>
    <col min="6397" max="6397" width="8.75" style="109" customWidth="1"/>
    <col min="6398" max="6398" width="12.25" style="109" customWidth="1"/>
    <col min="6399" max="6399" width="13.875" style="109" customWidth="1"/>
    <col min="6400" max="6400" width="18.875" style="109" customWidth="1"/>
    <col min="6401" max="6401" width="19.75" style="109" customWidth="1"/>
    <col min="6402" max="6402" width="15.125" style="109" customWidth="1"/>
    <col min="6403" max="6403" width="6.625" style="109" customWidth="1"/>
    <col min="6404" max="6404" width="7.625" style="109" customWidth="1"/>
    <col min="6405" max="6405" width="4.75" style="109" customWidth="1"/>
    <col min="6406" max="6406" width="9.5" style="109" customWidth="1"/>
    <col min="6407" max="6407" width="9.375" style="109" customWidth="1"/>
    <col min="6408" max="6408" width="11" style="109" customWidth="1"/>
    <col min="6409" max="6409" width="12.125" style="109" customWidth="1"/>
    <col min="6410" max="6410" width="8" style="109" customWidth="1"/>
    <col min="6411" max="6651" width="9" style="109"/>
    <col min="6652" max="6652" width="5.875" style="109" customWidth="1"/>
    <col min="6653" max="6653" width="8.75" style="109" customWidth="1"/>
    <col min="6654" max="6654" width="12.25" style="109" customWidth="1"/>
    <col min="6655" max="6655" width="13.875" style="109" customWidth="1"/>
    <col min="6656" max="6656" width="18.875" style="109" customWidth="1"/>
    <col min="6657" max="6657" width="19.75" style="109" customWidth="1"/>
    <col min="6658" max="6658" width="15.125" style="109" customWidth="1"/>
    <col min="6659" max="6659" width="6.625" style="109" customWidth="1"/>
    <col min="6660" max="6660" width="7.625" style="109" customWidth="1"/>
    <col min="6661" max="6661" width="4.75" style="109" customWidth="1"/>
    <col min="6662" max="6662" width="9.5" style="109" customWidth="1"/>
    <col min="6663" max="6663" width="9.375" style="109" customWidth="1"/>
    <col min="6664" max="6664" width="11" style="109" customWidth="1"/>
    <col min="6665" max="6665" width="12.125" style="109" customWidth="1"/>
    <col min="6666" max="6666" width="8" style="109" customWidth="1"/>
    <col min="6667" max="6907" width="9" style="109"/>
    <col min="6908" max="6908" width="5.875" style="109" customWidth="1"/>
    <col min="6909" max="6909" width="8.75" style="109" customWidth="1"/>
    <col min="6910" max="6910" width="12.25" style="109" customWidth="1"/>
    <col min="6911" max="6911" width="13.875" style="109" customWidth="1"/>
    <col min="6912" max="6912" width="18.875" style="109" customWidth="1"/>
    <col min="6913" max="6913" width="19.75" style="109" customWidth="1"/>
    <col min="6914" max="6914" width="15.125" style="109" customWidth="1"/>
    <col min="6915" max="6915" width="6.625" style="109" customWidth="1"/>
    <col min="6916" max="6916" width="7.625" style="109" customWidth="1"/>
    <col min="6917" max="6917" width="4.75" style="109" customWidth="1"/>
    <col min="6918" max="6918" width="9.5" style="109" customWidth="1"/>
    <col min="6919" max="6919" width="9.375" style="109" customWidth="1"/>
    <col min="6920" max="6920" width="11" style="109" customWidth="1"/>
    <col min="6921" max="6921" width="12.125" style="109" customWidth="1"/>
    <col min="6922" max="6922" width="8" style="109" customWidth="1"/>
    <col min="6923" max="7163" width="9" style="109"/>
    <col min="7164" max="7164" width="5.875" style="109" customWidth="1"/>
    <col min="7165" max="7165" width="8.75" style="109" customWidth="1"/>
    <col min="7166" max="7166" width="12.25" style="109" customWidth="1"/>
    <col min="7167" max="7167" width="13.875" style="109" customWidth="1"/>
    <col min="7168" max="7168" width="18.875" style="109" customWidth="1"/>
    <col min="7169" max="7169" width="19.75" style="109" customWidth="1"/>
    <col min="7170" max="7170" width="15.125" style="109" customWidth="1"/>
    <col min="7171" max="7171" width="6.625" style="109" customWidth="1"/>
    <col min="7172" max="7172" width="7.625" style="109" customWidth="1"/>
    <col min="7173" max="7173" width="4.75" style="109" customWidth="1"/>
    <col min="7174" max="7174" width="9.5" style="109" customWidth="1"/>
    <col min="7175" max="7175" width="9.375" style="109" customWidth="1"/>
    <col min="7176" max="7176" width="11" style="109" customWidth="1"/>
    <col min="7177" max="7177" width="12.125" style="109" customWidth="1"/>
    <col min="7178" max="7178" width="8" style="109" customWidth="1"/>
    <col min="7179" max="7419" width="9" style="109"/>
    <col min="7420" max="7420" width="5.875" style="109" customWidth="1"/>
    <col min="7421" max="7421" width="8.75" style="109" customWidth="1"/>
    <col min="7422" max="7422" width="12.25" style="109" customWidth="1"/>
    <col min="7423" max="7423" width="13.875" style="109" customWidth="1"/>
    <col min="7424" max="7424" width="18.875" style="109" customWidth="1"/>
    <col min="7425" max="7425" width="19.75" style="109" customWidth="1"/>
    <col min="7426" max="7426" width="15.125" style="109" customWidth="1"/>
    <col min="7427" max="7427" width="6.625" style="109" customWidth="1"/>
    <col min="7428" max="7428" width="7.625" style="109" customWidth="1"/>
    <col min="7429" max="7429" width="4.75" style="109" customWidth="1"/>
    <col min="7430" max="7430" width="9.5" style="109" customWidth="1"/>
    <col min="7431" max="7431" width="9.375" style="109" customWidth="1"/>
    <col min="7432" max="7432" width="11" style="109" customWidth="1"/>
    <col min="7433" max="7433" width="12.125" style="109" customWidth="1"/>
    <col min="7434" max="7434" width="8" style="109" customWidth="1"/>
    <col min="7435" max="7675" width="9" style="109"/>
    <col min="7676" max="7676" width="5.875" style="109" customWidth="1"/>
    <col min="7677" max="7677" width="8.75" style="109" customWidth="1"/>
    <col min="7678" max="7678" width="12.25" style="109" customWidth="1"/>
    <col min="7679" max="7679" width="13.875" style="109" customWidth="1"/>
    <col min="7680" max="7680" width="18.875" style="109" customWidth="1"/>
    <col min="7681" max="7681" width="19.75" style="109" customWidth="1"/>
    <col min="7682" max="7682" width="15.125" style="109" customWidth="1"/>
    <col min="7683" max="7683" width="6.625" style="109" customWidth="1"/>
    <col min="7684" max="7684" width="7.625" style="109" customWidth="1"/>
    <col min="7685" max="7685" width="4.75" style="109" customWidth="1"/>
    <col min="7686" max="7686" width="9.5" style="109" customWidth="1"/>
    <col min="7687" max="7687" width="9.375" style="109" customWidth="1"/>
    <col min="7688" max="7688" width="11" style="109" customWidth="1"/>
    <col min="7689" max="7689" width="12.125" style="109" customWidth="1"/>
    <col min="7690" max="7690" width="8" style="109" customWidth="1"/>
    <col min="7691" max="7931" width="9" style="109"/>
    <col min="7932" max="7932" width="5.875" style="109" customWidth="1"/>
    <col min="7933" max="7933" width="8.75" style="109" customWidth="1"/>
    <col min="7934" max="7934" width="12.25" style="109" customWidth="1"/>
    <col min="7935" max="7935" width="13.875" style="109" customWidth="1"/>
    <col min="7936" max="7936" width="18.875" style="109" customWidth="1"/>
    <col min="7937" max="7937" width="19.75" style="109" customWidth="1"/>
    <col min="7938" max="7938" width="15.125" style="109" customWidth="1"/>
    <col min="7939" max="7939" width="6.625" style="109" customWidth="1"/>
    <col min="7940" max="7940" width="7.625" style="109" customWidth="1"/>
    <col min="7941" max="7941" width="4.75" style="109" customWidth="1"/>
    <col min="7942" max="7942" width="9.5" style="109" customWidth="1"/>
    <col min="7943" max="7943" width="9.375" style="109" customWidth="1"/>
    <col min="7944" max="7944" width="11" style="109" customWidth="1"/>
    <col min="7945" max="7945" width="12.125" style="109" customWidth="1"/>
    <col min="7946" max="7946" width="8" style="109" customWidth="1"/>
    <col min="7947" max="8187" width="9" style="109"/>
    <col min="8188" max="8188" width="5.875" style="109" customWidth="1"/>
    <col min="8189" max="8189" width="8.75" style="109" customWidth="1"/>
    <col min="8190" max="8190" width="12.25" style="109" customWidth="1"/>
    <col min="8191" max="8191" width="13.875" style="109" customWidth="1"/>
    <col min="8192" max="8192" width="18.875" style="109" customWidth="1"/>
    <col min="8193" max="8193" width="19.75" style="109" customWidth="1"/>
    <col min="8194" max="8194" width="15.125" style="109" customWidth="1"/>
    <col min="8195" max="8195" width="6.625" style="109" customWidth="1"/>
    <col min="8196" max="8196" width="7.625" style="109" customWidth="1"/>
    <col min="8197" max="8197" width="4.75" style="109" customWidth="1"/>
    <col min="8198" max="8198" width="9.5" style="109" customWidth="1"/>
    <col min="8199" max="8199" width="9.375" style="109" customWidth="1"/>
    <col min="8200" max="8200" width="11" style="109" customWidth="1"/>
    <col min="8201" max="8201" width="12.125" style="109" customWidth="1"/>
    <col min="8202" max="8202" width="8" style="109" customWidth="1"/>
    <col min="8203" max="8443" width="9" style="109"/>
    <col min="8444" max="8444" width="5.875" style="109" customWidth="1"/>
    <col min="8445" max="8445" width="8.75" style="109" customWidth="1"/>
    <col min="8446" max="8446" width="12.25" style="109" customWidth="1"/>
    <col min="8447" max="8447" width="13.875" style="109" customWidth="1"/>
    <col min="8448" max="8448" width="18.875" style="109" customWidth="1"/>
    <col min="8449" max="8449" width="19.75" style="109" customWidth="1"/>
    <col min="8450" max="8450" width="15.125" style="109" customWidth="1"/>
    <col min="8451" max="8451" width="6.625" style="109" customWidth="1"/>
    <col min="8452" max="8452" width="7.625" style="109" customWidth="1"/>
    <col min="8453" max="8453" width="4.75" style="109" customWidth="1"/>
    <col min="8454" max="8454" width="9.5" style="109" customWidth="1"/>
    <col min="8455" max="8455" width="9.375" style="109" customWidth="1"/>
    <col min="8456" max="8456" width="11" style="109" customWidth="1"/>
    <col min="8457" max="8457" width="12.125" style="109" customWidth="1"/>
    <col min="8458" max="8458" width="8" style="109" customWidth="1"/>
    <col min="8459" max="8699" width="9" style="109"/>
    <col min="8700" max="8700" width="5.875" style="109" customWidth="1"/>
    <col min="8701" max="8701" width="8.75" style="109" customWidth="1"/>
    <col min="8702" max="8702" width="12.25" style="109" customWidth="1"/>
    <col min="8703" max="8703" width="13.875" style="109" customWidth="1"/>
    <col min="8704" max="8704" width="18.875" style="109" customWidth="1"/>
    <col min="8705" max="8705" width="19.75" style="109" customWidth="1"/>
    <col min="8706" max="8706" width="15.125" style="109" customWidth="1"/>
    <col min="8707" max="8707" width="6.625" style="109" customWidth="1"/>
    <col min="8708" max="8708" width="7.625" style="109" customWidth="1"/>
    <col min="8709" max="8709" width="4.75" style="109" customWidth="1"/>
    <col min="8710" max="8710" width="9.5" style="109" customWidth="1"/>
    <col min="8711" max="8711" width="9.375" style="109" customWidth="1"/>
    <col min="8712" max="8712" width="11" style="109" customWidth="1"/>
    <col min="8713" max="8713" width="12.125" style="109" customWidth="1"/>
    <col min="8714" max="8714" width="8" style="109" customWidth="1"/>
    <col min="8715" max="8955" width="9" style="109"/>
    <col min="8956" max="8956" width="5.875" style="109" customWidth="1"/>
    <col min="8957" max="8957" width="8.75" style="109" customWidth="1"/>
    <col min="8958" max="8958" width="12.25" style="109" customWidth="1"/>
    <col min="8959" max="8959" width="13.875" style="109" customWidth="1"/>
    <col min="8960" max="8960" width="18.875" style="109" customWidth="1"/>
    <col min="8961" max="8961" width="19.75" style="109" customWidth="1"/>
    <col min="8962" max="8962" width="15.125" style="109" customWidth="1"/>
    <col min="8963" max="8963" width="6.625" style="109" customWidth="1"/>
    <col min="8964" max="8964" width="7.625" style="109" customWidth="1"/>
    <col min="8965" max="8965" width="4.75" style="109" customWidth="1"/>
    <col min="8966" max="8966" width="9.5" style="109" customWidth="1"/>
    <col min="8967" max="8967" width="9.375" style="109" customWidth="1"/>
    <col min="8968" max="8968" width="11" style="109" customWidth="1"/>
    <col min="8969" max="8969" width="12.125" style="109" customWidth="1"/>
    <col min="8970" max="8970" width="8" style="109" customWidth="1"/>
    <col min="8971" max="9211" width="9" style="109"/>
    <col min="9212" max="9212" width="5.875" style="109" customWidth="1"/>
    <col min="9213" max="9213" width="8.75" style="109" customWidth="1"/>
    <col min="9214" max="9214" width="12.25" style="109" customWidth="1"/>
    <col min="9215" max="9215" width="13.875" style="109" customWidth="1"/>
    <col min="9216" max="9216" width="18.875" style="109" customWidth="1"/>
    <col min="9217" max="9217" width="19.75" style="109" customWidth="1"/>
    <col min="9218" max="9218" width="15.125" style="109" customWidth="1"/>
    <col min="9219" max="9219" width="6.625" style="109" customWidth="1"/>
    <col min="9220" max="9220" width="7.625" style="109" customWidth="1"/>
    <col min="9221" max="9221" width="4.75" style="109" customWidth="1"/>
    <col min="9222" max="9222" width="9.5" style="109" customWidth="1"/>
    <col min="9223" max="9223" width="9.375" style="109" customWidth="1"/>
    <col min="9224" max="9224" width="11" style="109" customWidth="1"/>
    <col min="9225" max="9225" width="12.125" style="109" customWidth="1"/>
    <col min="9226" max="9226" width="8" style="109" customWidth="1"/>
    <col min="9227" max="9467" width="9" style="109"/>
    <col min="9468" max="9468" width="5.875" style="109" customWidth="1"/>
    <col min="9469" max="9469" width="8.75" style="109" customWidth="1"/>
    <col min="9470" max="9470" width="12.25" style="109" customWidth="1"/>
    <col min="9471" max="9471" width="13.875" style="109" customWidth="1"/>
    <col min="9472" max="9472" width="18.875" style="109" customWidth="1"/>
    <col min="9473" max="9473" width="19.75" style="109" customWidth="1"/>
    <col min="9474" max="9474" width="15.125" style="109" customWidth="1"/>
    <col min="9475" max="9475" width="6.625" style="109" customWidth="1"/>
    <col min="9476" max="9476" width="7.625" style="109" customWidth="1"/>
    <col min="9477" max="9477" width="4.75" style="109" customWidth="1"/>
    <col min="9478" max="9478" width="9.5" style="109" customWidth="1"/>
    <col min="9479" max="9479" width="9.375" style="109" customWidth="1"/>
    <col min="9480" max="9480" width="11" style="109" customWidth="1"/>
    <col min="9481" max="9481" width="12.125" style="109" customWidth="1"/>
    <col min="9482" max="9482" width="8" style="109" customWidth="1"/>
    <col min="9483" max="9723" width="9" style="109"/>
    <col min="9724" max="9724" width="5.875" style="109" customWidth="1"/>
    <col min="9725" max="9725" width="8.75" style="109" customWidth="1"/>
    <col min="9726" max="9726" width="12.25" style="109" customWidth="1"/>
    <col min="9727" max="9727" width="13.875" style="109" customWidth="1"/>
    <col min="9728" max="9728" width="18.875" style="109" customWidth="1"/>
    <col min="9729" max="9729" width="19.75" style="109" customWidth="1"/>
    <col min="9730" max="9730" width="15.125" style="109" customWidth="1"/>
    <col min="9731" max="9731" width="6.625" style="109" customWidth="1"/>
    <col min="9732" max="9732" width="7.625" style="109" customWidth="1"/>
    <col min="9733" max="9733" width="4.75" style="109" customWidth="1"/>
    <col min="9734" max="9734" width="9.5" style="109" customWidth="1"/>
    <col min="9735" max="9735" width="9.375" style="109" customWidth="1"/>
    <col min="9736" max="9736" width="11" style="109" customWidth="1"/>
    <col min="9737" max="9737" width="12.125" style="109" customWidth="1"/>
    <col min="9738" max="9738" width="8" style="109" customWidth="1"/>
    <col min="9739" max="9979" width="9" style="109"/>
    <col min="9980" max="9980" width="5.875" style="109" customWidth="1"/>
    <col min="9981" max="9981" width="8.75" style="109" customWidth="1"/>
    <col min="9982" max="9982" width="12.25" style="109" customWidth="1"/>
    <col min="9983" max="9983" width="13.875" style="109" customWidth="1"/>
    <col min="9984" max="9984" width="18.875" style="109" customWidth="1"/>
    <col min="9985" max="9985" width="19.75" style="109" customWidth="1"/>
    <col min="9986" max="9986" width="15.125" style="109" customWidth="1"/>
    <col min="9987" max="9987" width="6.625" style="109" customWidth="1"/>
    <col min="9988" max="9988" width="7.625" style="109" customWidth="1"/>
    <col min="9989" max="9989" width="4.75" style="109" customWidth="1"/>
    <col min="9990" max="9990" width="9.5" style="109" customWidth="1"/>
    <col min="9991" max="9991" width="9.375" style="109" customWidth="1"/>
    <col min="9992" max="9992" width="11" style="109" customWidth="1"/>
    <col min="9993" max="9993" width="12.125" style="109" customWidth="1"/>
    <col min="9994" max="9994" width="8" style="109" customWidth="1"/>
    <col min="9995" max="10235" width="9" style="109"/>
    <col min="10236" max="10236" width="5.875" style="109" customWidth="1"/>
    <col min="10237" max="10237" width="8.75" style="109" customWidth="1"/>
    <col min="10238" max="10238" width="12.25" style="109" customWidth="1"/>
    <col min="10239" max="10239" width="13.875" style="109" customWidth="1"/>
    <col min="10240" max="10240" width="18.875" style="109" customWidth="1"/>
    <col min="10241" max="10241" width="19.75" style="109" customWidth="1"/>
    <col min="10242" max="10242" width="15.125" style="109" customWidth="1"/>
    <col min="10243" max="10243" width="6.625" style="109" customWidth="1"/>
    <col min="10244" max="10244" width="7.625" style="109" customWidth="1"/>
    <col min="10245" max="10245" width="4.75" style="109" customWidth="1"/>
    <col min="10246" max="10246" width="9.5" style="109" customWidth="1"/>
    <col min="10247" max="10247" width="9.375" style="109" customWidth="1"/>
    <col min="10248" max="10248" width="11" style="109" customWidth="1"/>
    <col min="10249" max="10249" width="12.125" style="109" customWidth="1"/>
    <col min="10250" max="10250" width="8" style="109" customWidth="1"/>
    <col min="10251" max="10491" width="9" style="109"/>
    <col min="10492" max="10492" width="5.875" style="109" customWidth="1"/>
    <col min="10493" max="10493" width="8.75" style="109" customWidth="1"/>
    <col min="10494" max="10494" width="12.25" style="109" customWidth="1"/>
    <col min="10495" max="10495" width="13.875" style="109" customWidth="1"/>
    <col min="10496" max="10496" width="18.875" style="109" customWidth="1"/>
    <col min="10497" max="10497" width="19.75" style="109" customWidth="1"/>
    <col min="10498" max="10498" width="15.125" style="109" customWidth="1"/>
    <col min="10499" max="10499" width="6.625" style="109" customWidth="1"/>
    <col min="10500" max="10500" width="7.625" style="109" customWidth="1"/>
    <col min="10501" max="10501" width="4.75" style="109" customWidth="1"/>
    <col min="10502" max="10502" width="9.5" style="109" customWidth="1"/>
    <col min="10503" max="10503" width="9.375" style="109" customWidth="1"/>
    <col min="10504" max="10504" width="11" style="109" customWidth="1"/>
    <col min="10505" max="10505" width="12.125" style="109" customWidth="1"/>
    <col min="10506" max="10506" width="8" style="109" customWidth="1"/>
    <col min="10507" max="10747" width="9" style="109"/>
    <col min="10748" max="10748" width="5.875" style="109" customWidth="1"/>
    <col min="10749" max="10749" width="8.75" style="109" customWidth="1"/>
    <col min="10750" max="10750" width="12.25" style="109" customWidth="1"/>
    <col min="10751" max="10751" width="13.875" style="109" customWidth="1"/>
    <col min="10752" max="10752" width="18.875" style="109" customWidth="1"/>
    <col min="10753" max="10753" width="19.75" style="109" customWidth="1"/>
    <col min="10754" max="10754" width="15.125" style="109" customWidth="1"/>
    <col min="10755" max="10755" width="6.625" style="109" customWidth="1"/>
    <col min="10756" max="10756" width="7.625" style="109" customWidth="1"/>
    <col min="10757" max="10757" width="4.75" style="109" customWidth="1"/>
    <col min="10758" max="10758" width="9.5" style="109" customWidth="1"/>
    <col min="10759" max="10759" width="9.375" style="109" customWidth="1"/>
    <col min="10760" max="10760" width="11" style="109" customWidth="1"/>
    <col min="10761" max="10761" width="12.125" style="109" customWidth="1"/>
    <col min="10762" max="10762" width="8" style="109" customWidth="1"/>
    <col min="10763" max="11003" width="9" style="109"/>
    <col min="11004" max="11004" width="5.875" style="109" customWidth="1"/>
    <col min="11005" max="11005" width="8.75" style="109" customWidth="1"/>
    <col min="11006" max="11006" width="12.25" style="109" customWidth="1"/>
    <col min="11007" max="11007" width="13.875" style="109" customWidth="1"/>
    <col min="11008" max="11008" width="18.875" style="109" customWidth="1"/>
    <col min="11009" max="11009" width="19.75" style="109" customWidth="1"/>
    <col min="11010" max="11010" width="15.125" style="109" customWidth="1"/>
    <col min="11011" max="11011" width="6.625" style="109" customWidth="1"/>
    <col min="11012" max="11012" width="7.625" style="109" customWidth="1"/>
    <col min="11013" max="11013" width="4.75" style="109" customWidth="1"/>
    <col min="11014" max="11014" width="9.5" style="109" customWidth="1"/>
    <col min="11015" max="11015" width="9.375" style="109" customWidth="1"/>
    <col min="11016" max="11016" width="11" style="109" customWidth="1"/>
    <col min="11017" max="11017" width="12.125" style="109" customWidth="1"/>
    <col min="11018" max="11018" width="8" style="109" customWidth="1"/>
    <col min="11019" max="11259" width="9" style="109"/>
    <col min="11260" max="11260" width="5.875" style="109" customWidth="1"/>
    <col min="11261" max="11261" width="8.75" style="109" customWidth="1"/>
    <col min="11262" max="11262" width="12.25" style="109" customWidth="1"/>
    <col min="11263" max="11263" width="13.875" style="109" customWidth="1"/>
    <col min="11264" max="11264" width="18.875" style="109" customWidth="1"/>
    <col min="11265" max="11265" width="19.75" style="109" customWidth="1"/>
    <col min="11266" max="11266" width="15.125" style="109" customWidth="1"/>
    <col min="11267" max="11267" width="6.625" style="109" customWidth="1"/>
    <col min="11268" max="11268" width="7.625" style="109" customWidth="1"/>
    <col min="11269" max="11269" width="4.75" style="109" customWidth="1"/>
    <col min="11270" max="11270" width="9.5" style="109" customWidth="1"/>
    <col min="11271" max="11271" width="9.375" style="109" customWidth="1"/>
    <col min="11272" max="11272" width="11" style="109" customWidth="1"/>
    <col min="11273" max="11273" width="12.125" style="109" customWidth="1"/>
    <col min="11274" max="11274" width="8" style="109" customWidth="1"/>
    <col min="11275" max="11515" width="9" style="109"/>
    <col min="11516" max="11516" width="5.875" style="109" customWidth="1"/>
    <col min="11517" max="11517" width="8.75" style="109" customWidth="1"/>
    <col min="11518" max="11518" width="12.25" style="109" customWidth="1"/>
    <col min="11519" max="11519" width="13.875" style="109" customWidth="1"/>
    <col min="11520" max="11520" width="18.875" style="109" customWidth="1"/>
    <col min="11521" max="11521" width="19.75" style="109" customWidth="1"/>
    <col min="11522" max="11522" width="15.125" style="109" customWidth="1"/>
    <col min="11523" max="11523" width="6.625" style="109" customWidth="1"/>
    <col min="11524" max="11524" width="7.625" style="109" customWidth="1"/>
    <col min="11525" max="11525" width="4.75" style="109" customWidth="1"/>
    <col min="11526" max="11526" width="9.5" style="109" customWidth="1"/>
    <col min="11527" max="11527" width="9.375" style="109" customWidth="1"/>
    <col min="11528" max="11528" width="11" style="109" customWidth="1"/>
    <col min="11529" max="11529" width="12.125" style="109" customWidth="1"/>
    <col min="11530" max="11530" width="8" style="109" customWidth="1"/>
    <col min="11531" max="11771" width="9" style="109"/>
    <col min="11772" max="11772" width="5.875" style="109" customWidth="1"/>
    <col min="11773" max="11773" width="8.75" style="109" customWidth="1"/>
    <col min="11774" max="11774" width="12.25" style="109" customWidth="1"/>
    <col min="11775" max="11775" width="13.875" style="109" customWidth="1"/>
    <col min="11776" max="11776" width="18.875" style="109" customWidth="1"/>
    <col min="11777" max="11777" width="19.75" style="109" customWidth="1"/>
    <col min="11778" max="11778" width="15.125" style="109" customWidth="1"/>
    <col min="11779" max="11779" width="6.625" style="109" customWidth="1"/>
    <col min="11780" max="11780" width="7.625" style="109" customWidth="1"/>
    <col min="11781" max="11781" width="4.75" style="109" customWidth="1"/>
    <col min="11782" max="11782" width="9.5" style="109" customWidth="1"/>
    <col min="11783" max="11783" width="9.375" style="109" customWidth="1"/>
    <col min="11784" max="11784" width="11" style="109" customWidth="1"/>
    <col min="11785" max="11785" width="12.125" style="109" customWidth="1"/>
    <col min="11786" max="11786" width="8" style="109" customWidth="1"/>
    <col min="11787" max="12027" width="9" style="109"/>
    <col min="12028" max="12028" width="5.875" style="109" customWidth="1"/>
    <col min="12029" max="12029" width="8.75" style="109" customWidth="1"/>
    <col min="12030" max="12030" width="12.25" style="109" customWidth="1"/>
    <col min="12031" max="12031" width="13.875" style="109" customWidth="1"/>
    <col min="12032" max="12032" width="18.875" style="109" customWidth="1"/>
    <col min="12033" max="12033" width="19.75" style="109" customWidth="1"/>
    <col min="12034" max="12034" width="15.125" style="109" customWidth="1"/>
    <col min="12035" max="12035" width="6.625" style="109" customWidth="1"/>
    <col min="12036" max="12036" width="7.625" style="109" customWidth="1"/>
    <col min="12037" max="12037" width="4.75" style="109" customWidth="1"/>
    <col min="12038" max="12038" width="9.5" style="109" customWidth="1"/>
    <col min="12039" max="12039" width="9.375" style="109" customWidth="1"/>
    <col min="12040" max="12040" width="11" style="109" customWidth="1"/>
    <col min="12041" max="12041" width="12.125" style="109" customWidth="1"/>
    <col min="12042" max="12042" width="8" style="109" customWidth="1"/>
    <col min="12043" max="12283" width="9" style="109"/>
    <col min="12284" max="12284" width="5.875" style="109" customWidth="1"/>
    <col min="12285" max="12285" width="8.75" style="109" customWidth="1"/>
    <col min="12286" max="12286" width="12.25" style="109" customWidth="1"/>
    <col min="12287" max="12287" width="13.875" style="109" customWidth="1"/>
    <col min="12288" max="12288" width="18.875" style="109" customWidth="1"/>
    <col min="12289" max="12289" width="19.75" style="109" customWidth="1"/>
    <col min="12290" max="12290" width="15.125" style="109" customWidth="1"/>
    <col min="12291" max="12291" width="6.625" style="109" customWidth="1"/>
    <col min="12292" max="12292" width="7.625" style="109" customWidth="1"/>
    <col min="12293" max="12293" width="4.75" style="109" customWidth="1"/>
    <col min="12294" max="12294" width="9.5" style="109" customWidth="1"/>
    <col min="12295" max="12295" width="9.375" style="109" customWidth="1"/>
    <col min="12296" max="12296" width="11" style="109" customWidth="1"/>
    <col min="12297" max="12297" width="12.125" style="109" customWidth="1"/>
    <col min="12298" max="12298" width="8" style="109" customWidth="1"/>
    <col min="12299" max="12539" width="9" style="109"/>
    <col min="12540" max="12540" width="5.875" style="109" customWidth="1"/>
    <col min="12541" max="12541" width="8.75" style="109" customWidth="1"/>
    <col min="12542" max="12542" width="12.25" style="109" customWidth="1"/>
    <col min="12543" max="12543" width="13.875" style="109" customWidth="1"/>
    <col min="12544" max="12544" width="18.875" style="109" customWidth="1"/>
    <col min="12545" max="12545" width="19.75" style="109" customWidth="1"/>
    <col min="12546" max="12546" width="15.125" style="109" customWidth="1"/>
    <col min="12547" max="12547" width="6.625" style="109" customWidth="1"/>
    <col min="12548" max="12548" width="7.625" style="109" customWidth="1"/>
    <col min="12549" max="12549" width="4.75" style="109" customWidth="1"/>
    <col min="12550" max="12550" width="9.5" style="109" customWidth="1"/>
    <col min="12551" max="12551" width="9.375" style="109" customWidth="1"/>
    <col min="12552" max="12552" width="11" style="109" customWidth="1"/>
    <col min="12553" max="12553" width="12.125" style="109" customWidth="1"/>
    <col min="12554" max="12554" width="8" style="109" customWidth="1"/>
    <col min="12555" max="12795" width="9" style="109"/>
    <col min="12796" max="12796" width="5.875" style="109" customWidth="1"/>
    <col min="12797" max="12797" width="8.75" style="109" customWidth="1"/>
    <col min="12798" max="12798" width="12.25" style="109" customWidth="1"/>
    <col min="12799" max="12799" width="13.875" style="109" customWidth="1"/>
    <col min="12800" max="12800" width="18.875" style="109" customWidth="1"/>
    <col min="12801" max="12801" width="19.75" style="109" customWidth="1"/>
    <col min="12802" max="12802" width="15.125" style="109" customWidth="1"/>
    <col min="12803" max="12803" width="6.625" style="109" customWidth="1"/>
    <col min="12804" max="12804" width="7.625" style="109" customWidth="1"/>
    <col min="12805" max="12805" width="4.75" style="109" customWidth="1"/>
    <col min="12806" max="12806" width="9.5" style="109" customWidth="1"/>
    <col min="12807" max="12807" width="9.375" style="109" customWidth="1"/>
    <col min="12808" max="12808" width="11" style="109" customWidth="1"/>
    <col min="12809" max="12809" width="12.125" style="109" customWidth="1"/>
    <col min="12810" max="12810" width="8" style="109" customWidth="1"/>
    <col min="12811" max="13051" width="9" style="109"/>
    <col min="13052" max="13052" width="5.875" style="109" customWidth="1"/>
    <col min="13053" max="13053" width="8.75" style="109" customWidth="1"/>
    <col min="13054" max="13054" width="12.25" style="109" customWidth="1"/>
    <col min="13055" max="13055" width="13.875" style="109" customWidth="1"/>
    <col min="13056" max="13056" width="18.875" style="109" customWidth="1"/>
    <col min="13057" max="13057" width="19.75" style="109" customWidth="1"/>
    <col min="13058" max="13058" width="15.125" style="109" customWidth="1"/>
    <col min="13059" max="13059" width="6.625" style="109" customWidth="1"/>
    <col min="13060" max="13060" width="7.625" style="109" customWidth="1"/>
    <col min="13061" max="13061" width="4.75" style="109" customWidth="1"/>
    <col min="13062" max="13062" width="9.5" style="109" customWidth="1"/>
    <col min="13063" max="13063" width="9.375" style="109" customWidth="1"/>
    <col min="13064" max="13064" width="11" style="109" customWidth="1"/>
    <col min="13065" max="13065" width="12.125" style="109" customWidth="1"/>
    <col min="13066" max="13066" width="8" style="109" customWidth="1"/>
    <col min="13067" max="13307" width="9" style="109"/>
    <col min="13308" max="13308" width="5.875" style="109" customWidth="1"/>
    <col min="13309" max="13309" width="8.75" style="109" customWidth="1"/>
    <col min="13310" max="13310" width="12.25" style="109" customWidth="1"/>
    <col min="13311" max="13311" width="13.875" style="109" customWidth="1"/>
    <col min="13312" max="13312" width="18.875" style="109" customWidth="1"/>
    <col min="13313" max="13313" width="19.75" style="109" customWidth="1"/>
    <col min="13314" max="13314" width="15.125" style="109" customWidth="1"/>
    <col min="13315" max="13315" width="6.625" style="109" customWidth="1"/>
    <col min="13316" max="13316" width="7.625" style="109" customWidth="1"/>
    <col min="13317" max="13317" width="4.75" style="109" customWidth="1"/>
    <col min="13318" max="13318" width="9.5" style="109" customWidth="1"/>
    <col min="13319" max="13319" width="9.375" style="109" customWidth="1"/>
    <col min="13320" max="13320" width="11" style="109" customWidth="1"/>
    <col min="13321" max="13321" width="12.125" style="109" customWidth="1"/>
    <col min="13322" max="13322" width="8" style="109" customWidth="1"/>
    <col min="13323" max="13563" width="9" style="109"/>
    <col min="13564" max="13564" width="5.875" style="109" customWidth="1"/>
    <col min="13565" max="13565" width="8.75" style="109" customWidth="1"/>
    <col min="13566" max="13566" width="12.25" style="109" customWidth="1"/>
    <col min="13567" max="13567" width="13.875" style="109" customWidth="1"/>
    <col min="13568" max="13568" width="18.875" style="109" customWidth="1"/>
    <col min="13569" max="13569" width="19.75" style="109" customWidth="1"/>
    <col min="13570" max="13570" width="15.125" style="109" customWidth="1"/>
    <col min="13571" max="13571" width="6.625" style="109" customWidth="1"/>
    <col min="13572" max="13572" width="7.625" style="109" customWidth="1"/>
    <col min="13573" max="13573" width="4.75" style="109" customWidth="1"/>
    <col min="13574" max="13574" width="9.5" style="109" customWidth="1"/>
    <col min="13575" max="13575" width="9.375" style="109" customWidth="1"/>
    <col min="13576" max="13576" width="11" style="109" customWidth="1"/>
    <col min="13577" max="13577" width="12.125" style="109" customWidth="1"/>
    <col min="13578" max="13578" width="8" style="109" customWidth="1"/>
    <col min="13579" max="13819" width="9" style="109"/>
    <col min="13820" max="13820" width="5.875" style="109" customWidth="1"/>
    <col min="13821" max="13821" width="8.75" style="109" customWidth="1"/>
    <col min="13822" max="13822" width="12.25" style="109" customWidth="1"/>
    <col min="13823" max="13823" width="13.875" style="109" customWidth="1"/>
    <col min="13824" max="13824" width="18.875" style="109" customWidth="1"/>
    <col min="13825" max="13825" width="19.75" style="109" customWidth="1"/>
    <col min="13826" max="13826" width="15.125" style="109" customWidth="1"/>
    <col min="13827" max="13827" width="6.625" style="109" customWidth="1"/>
    <col min="13828" max="13828" width="7.625" style="109" customWidth="1"/>
    <col min="13829" max="13829" width="4.75" style="109" customWidth="1"/>
    <col min="13830" max="13830" width="9.5" style="109" customWidth="1"/>
    <col min="13831" max="13831" width="9.375" style="109" customWidth="1"/>
    <col min="13832" max="13832" width="11" style="109" customWidth="1"/>
    <col min="13833" max="13833" width="12.125" style="109" customWidth="1"/>
    <col min="13834" max="13834" width="8" style="109" customWidth="1"/>
    <col min="13835" max="14075" width="9" style="109"/>
    <col min="14076" max="14076" width="5.875" style="109" customWidth="1"/>
    <col min="14077" max="14077" width="8.75" style="109" customWidth="1"/>
    <col min="14078" max="14078" width="12.25" style="109" customWidth="1"/>
    <col min="14079" max="14079" width="13.875" style="109" customWidth="1"/>
    <col min="14080" max="14080" width="18.875" style="109" customWidth="1"/>
    <col min="14081" max="14081" width="19.75" style="109" customWidth="1"/>
    <col min="14082" max="14082" width="15.125" style="109" customWidth="1"/>
    <col min="14083" max="14083" width="6.625" style="109" customWidth="1"/>
    <col min="14084" max="14084" width="7.625" style="109" customWidth="1"/>
    <col min="14085" max="14085" width="4.75" style="109" customWidth="1"/>
    <col min="14086" max="14086" width="9.5" style="109" customWidth="1"/>
    <col min="14087" max="14087" width="9.375" style="109" customWidth="1"/>
    <col min="14088" max="14088" width="11" style="109" customWidth="1"/>
    <col min="14089" max="14089" width="12.125" style="109" customWidth="1"/>
    <col min="14090" max="14090" width="8" style="109" customWidth="1"/>
    <col min="14091" max="14331" width="9" style="109"/>
    <col min="14332" max="14332" width="5.875" style="109" customWidth="1"/>
    <col min="14333" max="14333" width="8.75" style="109" customWidth="1"/>
    <col min="14334" max="14334" width="12.25" style="109" customWidth="1"/>
    <col min="14335" max="14335" width="13.875" style="109" customWidth="1"/>
    <col min="14336" max="14336" width="18.875" style="109" customWidth="1"/>
    <col min="14337" max="14337" width="19.75" style="109" customWidth="1"/>
    <col min="14338" max="14338" width="15.125" style="109" customWidth="1"/>
    <col min="14339" max="14339" width="6.625" style="109" customWidth="1"/>
    <col min="14340" max="14340" width="7.625" style="109" customWidth="1"/>
    <col min="14341" max="14341" width="4.75" style="109" customWidth="1"/>
    <col min="14342" max="14342" width="9.5" style="109" customWidth="1"/>
    <col min="14343" max="14343" width="9.375" style="109" customWidth="1"/>
    <col min="14344" max="14344" width="11" style="109" customWidth="1"/>
    <col min="14345" max="14345" width="12.125" style="109" customWidth="1"/>
    <col min="14346" max="14346" width="8" style="109" customWidth="1"/>
    <col min="14347" max="14587" width="9" style="109"/>
    <col min="14588" max="14588" width="5.875" style="109" customWidth="1"/>
    <col min="14589" max="14589" width="8.75" style="109" customWidth="1"/>
    <col min="14590" max="14590" width="12.25" style="109" customWidth="1"/>
    <col min="14591" max="14591" width="13.875" style="109" customWidth="1"/>
    <col min="14592" max="14592" width="18.875" style="109" customWidth="1"/>
    <col min="14593" max="14593" width="19.75" style="109" customWidth="1"/>
    <col min="14594" max="14594" width="15.125" style="109" customWidth="1"/>
    <col min="14595" max="14595" width="6.625" style="109" customWidth="1"/>
    <col min="14596" max="14596" width="7.625" style="109" customWidth="1"/>
    <col min="14597" max="14597" width="4.75" style="109" customWidth="1"/>
    <col min="14598" max="14598" width="9.5" style="109" customWidth="1"/>
    <col min="14599" max="14599" width="9.375" style="109" customWidth="1"/>
    <col min="14600" max="14600" width="11" style="109" customWidth="1"/>
    <col min="14601" max="14601" width="12.125" style="109" customWidth="1"/>
    <col min="14602" max="14602" width="8" style="109" customWidth="1"/>
    <col min="14603" max="14843" width="9" style="109"/>
    <col min="14844" max="14844" width="5.875" style="109" customWidth="1"/>
    <col min="14845" max="14845" width="8.75" style="109" customWidth="1"/>
    <col min="14846" max="14846" width="12.25" style="109" customWidth="1"/>
    <col min="14847" max="14847" width="13.875" style="109" customWidth="1"/>
    <col min="14848" max="14848" width="18.875" style="109" customWidth="1"/>
    <col min="14849" max="14849" width="19.75" style="109" customWidth="1"/>
    <col min="14850" max="14850" width="15.125" style="109" customWidth="1"/>
    <col min="14851" max="14851" width="6.625" style="109" customWidth="1"/>
    <col min="14852" max="14852" width="7.625" style="109" customWidth="1"/>
    <col min="14853" max="14853" width="4.75" style="109" customWidth="1"/>
    <col min="14854" max="14854" width="9.5" style="109" customWidth="1"/>
    <col min="14855" max="14855" width="9.375" style="109" customWidth="1"/>
    <col min="14856" max="14856" width="11" style="109" customWidth="1"/>
    <col min="14857" max="14857" width="12.125" style="109" customWidth="1"/>
    <col min="14858" max="14858" width="8" style="109" customWidth="1"/>
    <col min="14859" max="15099" width="9" style="109"/>
    <col min="15100" max="15100" width="5.875" style="109" customWidth="1"/>
    <col min="15101" max="15101" width="8.75" style="109" customWidth="1"/>
    <col min="15102" max="15102" width="12.25" style="109" customWidth="1"/>
    <col min="15103" max="15103" width="13.875" style="109" customWidth="1"/>
    <col min="15104" max="15104" width="18.875" style="109" customWidth="1"/>
    <col min="15105" max="15105" width="19.75" style="109" customWidth="1"/>
    <col min="15106" max="15106" width="15.125" style="109" customWidth="1"/>
    <col min="15107" max="15107" width="6.625" style="109" customWidth="1"/>
    <col min="15108" max="15108" width="7.625" style="109" customWidth="1"/>
    <col min="15109" max="15109" width="4.75" style="109" customWidth="1"/>
    <col min="15110" max="15110" width="9.5" style="109" customWidth="1"/>
    <col min="15111" max="15111" width="9.375" style="109" customWidth="1"/>
    <col min="15112" max="15112" width="11" style="109" customWidth="1"/>
    <col min="15113" max="15113" width="12.125" style="109" customWidth="1"/>
    <col min="15114" max="15114" width="8" style="109" customWidth="1"/>
    <col min="15115" max="15355" width="9" style="109"/>
    <col min="15356" max="15356" width="5.875" style="109" customWidth="1"/>
    <col min="15357" max="15357" width="8.75" style="109" customWidth="1"/>
    <col min="15358" max="15358" width="12.25" style="109" customWidth="1"/>
    <col min="15359" max="15359" width="13.875" style="109" customWidth="1"/>
    <col min="15360" max="15360" width="18.875" style="109" customWidth="1"/>
    <col min="15361" max="15361" width="19.75" style="109" customWidth="1"/>
    <col min="15362" max="15362" width="15.125" style="109" customWidth="1"/>
    <col min="15363" max="15363" width="6.625" style="109" customWidth="1"/>
    <col min="15364" max="15364" width="7.625" style="109" customWidth="1"/>
    <col min="15365" max="15365" width="4.75" style="109" customWidth="1"/>
    <col min="15366" max="15366" width="9.5" style="109" customWidth="1"/>
    <col min="15367" max="15367" width="9.375" style="109" customWidth="1"/>
    <col min="15368" max="15368" width="11" style="109" customWidth="1"/>
    <col min="15369" max="15369" width="12.125" style="109" customWidth="1"/>
    <col min="15370" max="15370" width="8" style="109" customWidth="1"/>
    <col min="15371" max="15611" width="9" style="109"/>
    <col min="15612" max="15612" width="5.875" style="109" customWidth="1"/>
    <col min="15613" max="15613" width="8.75" style="109" customWidth="1"/>
    <col min="15614" max="15614" width="12.25" style="109" customWidth="1"/>
    <col min="15615" max="15615" width="13.875" style="109" customWidth="1"/>
    <col min="15616" max="15616" width="18.875" style="109" customWidth="1"/>
    <col min="15617" max="15617" width="19.75" style="109" customWidth="1"/>
    <col min="15618" max="15618" width="15.125" style="109" customWidth="1"/>
    <col min="15619" max="15619" width="6.625" style="109" customWidth="1"/>
    <col min="15620" max="15620" width="7.625" style="109" customWidth="1"/>
    <col min="15621" max="15621" width="4.75" style="109" customWidth="1"/>
    <col min="15622" max="15622" width="9.5" style="109" customWidth="1"/>
    <col min="15623" max="15623" width="9.375" style="109" customWidth="1"/>
    <col min="15624" max="15624" width="11" style="109" customWidth="1"/>
    <col min="15625" max="15625" width="12.125" style="109" customWidth="1"/>
    <col min="15626" max="15626" width="8" style="109" customWidth="1"/>
    <col min="15627" max="15867" width="9" style="109"/>
    <col min="15868" max="15868" width="5.875" style="109" customWidth="1"/>
    <col min="15869" max="15869" width="8.75" style="109" customWidth="1"/>
    <col min="15870" max="15870" width="12.25" style="109" customWidth="1"/>
    <col min="15871" max="15871" width="13.875" style="109" customWidth="1"/>
    <col min="15872" max="15872" width="18.875" style="109" customWidth="1"/>
    <col min="15873" max="15873" width="19.75" style="109" customWidth="1"/>
    <col min="15874" max="15874" width="15.125" style="109" customWidth="1"/>
    <col min="15875" max="15875" width="6.625" style="109" customWidth="1"/>
    <col min="15876" max="15876" width="7.625" style="109" customWidth="1"/>
    <col min="15877" max="15877" width="4.75" style="109" customWidth="1"/>
    <col min="15878" max="15878" width="9.5" style="109" customWidth="1"/>
    <col min="15879" max="15879" width="9.375" style="109" customWidth="1"/>
    <col min="15880" max="15880" width="11" style="109" customWidth="1"/>
    <col min="15881" max="15881" width="12.125" style="109" customWidth="1"/>
    <col min="15882" max="15882" width="8" style="109" customWidth="1"/>
    <col min="15883" max="16123" width="9" style="109"/>
    <col min="16124" max="16124" width="5.875" style="109" customWidth="1"/>
    <col min="16125" max="16125" width="8.75" style="109" customWidth="1"/>
    <col min="16126" max="16126" width="12.25" style="109" customWidth="1"/>
    <col min="16127" max="16127" width="13.875" style="109" customWidth="1"/>
    <col min="16128" max="16128" width="18.875" style="109" customWidth="1"/>
    <col min="16129" max="16129" width="19.75" style="109" customWidth="1"/>
    <col min="16130" max="16130" width="15.125" style="109" customWidth="1"/>
    <col min="16131" max="16131" width="6.625" style="109" customWidth="1"/>
    <col min="16132" max="16132" width="7.625" style="109" customWidth="1"/>
    <col min="16133" max="16133" width="4.75" style="109" customWidth="1"/>
    <col min="16134" max="16134" width="9.5" style="109" customWidth="1"/>
    <col min="16135" max="16135" width="9.375" style="109" customWidth="1"/>
    <col min="16136" max="16136" width="11" style="109" customWidth="1"/>
    <col min="16137" max="16137" width="12.125" style="109" customWidth="1"/>
    <col min="16138" max="16138" width="8" style="109" customWidth="1"/>
    <col min="16139" max="16384" width="9" style="109"/>
  </cols>
  <sheetData>
    <row r="1" s="106" customFormat="1" ht="58" customHeight="1" spans="1:17">
      <c r="A1" s="11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="107" customFormat="1" ht="26.25" customHeight="1" spans="1:17">
      <c r="A2" s="112" t="s">
        <v>1</v>
      </c>
      <c r="B2" s="113" t="s">
        <v>2</v>
      </c>
      <c r="C2" s="113" t="s">
        <v>3</v>
      </c>
      <c r="D2" s="113" t="s">
        <v>4</v>
      </c>
      <c r="E2" s="113" t="s">
        <v>5</v>
      </c>
      <c r="F2" s="113" t="s">
        <v>6</v>
      </c>
      <c r="G2" s="113" t="s">
        <v>7</v>
      </c>
      <c r="H2" s="113" t="s">
        <v>8</v>
      </c>
      <c r="I2" s="113" t="s">
        <v>9</v>
      </c>
      <c r="J2" s="113" t="s">
        <v>10</v>
      </c>
      <c r="K2" s="124" t="s">
        <v>3</v>
      </c>
      <c r="L2" s="125" t="s">
        <v>11</v>
      </c>
      <c r="M2" s="125" t="s">
        <v>6</v>
      </c>
      <c r="N2" s="113" t="s">
        <v>2</v>
      </c>
      <c r="O2" s="112" t="s">
        <v>12</v>
      </c>
      <c r="P2" s="112" t="s">
        <v>6</v>
      </c>
      <c r="Q2" s="112" t="s">
        <v>13</v>
      </c>
    </row>
    <row r="3" s="107" customFormat="1" ht="26.25" customHeight="1" spans="1:17">
      <c r="A3" s="112"/>
      <c r="B3" s="114"/>
      <c r="C3" s="114"/>
      <c r="D3" s="114"/>
      <c r="E3" s="114"/>
      <c r="F3" s="114"/>
      <c r="G3" s="114"/>
      <c r="H3" s="114"/>
      <c r="I3" s="114"/>
      <c r="J3" s="114"/>
      <c r="K3" s="126"/>
      <c r="L3" s="125"/>
      <c r="M3" s="125"/>
      <c r="N3" s="114"/>
      <c r="O3" s="112"/>
      <c r="P3" s="112"/>
      <c r="Q3" s="112"/>
    </row>
    <row r="4" ht="30" customHeight="1" spans="1:18">
      <c r="A4" s="133">
        <v>1</v>
      </c>
      <c r="B4" s="127" t="s">
        <v>14</v>
      </c>
      <c r="C4" s="127" t="s">
        <v>14</v>
      </c>
      <c r="D4" s="128">
        <v>41.58</v>
      </c>
      <c r="E4" s="128">
        <v>990</v>
      </c>
      <c r="F4" s="128">
        <v>4.12</v>
      </c>
      <c r="G4" s="128">
        <v>4.12</v>
      </c>
      <c r="H4" s="128">
        <v>1.5</v>
      </c>
      <c r="I4" s="128">
        <v>0.5</v>
      </c>
      <c r="J4" s="128" t="s">
        <v>15</v>
      </c>
      <c r="K4" s="127" t="s">
        <v>14</v>
      </c>
      <c r="L4" s="130">
        <v>39.6</v>
      </c>
      <c r="M4" s="130">
        <v>3.16</v>
      </c>
      <c r="N4" s="129" t="s">
        <v>16</v>
      </c>
      <c r="O4" s="130">
        <v>19.8</v>
      </c>
      <c r="P4" s="130">
        <v>1.58</v>
      </c>
      <c r="Q4" s="128">
        <v>4.74</v>
      </c>
      <c r="R4" s="108">
        <v>0.0797979797979798</v>
      </c>
    </row>
    <row r="5" ht="30" customHeight="1" spans="1:18">
      <c r="A5" s="133">
        <v>2</v>
      </c>
      <c r="B5" s="127" t="s">
        <v>17</v>
      </c>
      <c r="C5" s="127" t="s">
        <v>18</v>
      </c>
      <c r="D5" s="128">
        <v>20.79</v>
      </c>
      <c r="E5" s="128">
        <v>990</v>
      </c>
      <c r="F5" s="128">
        <v>2.06</v>
      </c>
      <c r="G5" s="128">
        <v>2.06</v>
      </c>
      <c r="H5" s="128">
        <v>1</v>
      </c>
      <c r="I5" s="128">
        <v>0.2</v>
      </c>
      <c r="J5" s="128" t="s">
        <v>15</v>
      </c>
      <c r="K5" s="129" t="s">
        <v>18</v>
      </c>
      <c r="L5" s="130">
        <v>19.8</v>
      </c>
      <c r="M5" s="130">
        <v>1.58</v>
      </c>
      <c r="N5" s="129" t="s">
        <v>19</v>
      </c>
      <c r="O5" s="130">
        <v>19.8</v>
      </c>
      <c r="P5" s="130">
        <v>1.58</v>
      </c>
      <c r="Q5" s="128">
        <v>4.74</v>
      </c>
      <c r="R5" s="108">
        <v>0.0797979797979798</v>
      </c>
    </row>
    <row r="6" ht="30" customHeight="1" spans="1:18">
      <c r="A6" s="133">
        <v>3</v>
      </c>
      <c r="B6" s="127" t="s">
        <v>20</v>
      </c>
      <c r="C6" s="127" t="s">
        <v>21</v>
      </c>
      <c r="D6" s="128">
        <v>41.58</v>
      </c>
      <c r="E6" s="128">
        <v>990</v>
      </c>
      <c r="F6" s="128">
        <v>4.12</v>
      </c>
      <c r="G6" s="128">
        <v>4.12</v>
      </c>
      <c r="H6" s="128">
        <v>1.5</v>
      </c>
      <c r="I6" s="128">
        <v>0.5</v>
      </c>
      <c r="J6" s="128" t="s">
        <v>15</v>
      </c>
      <c r="K6" s="127" t="s">
        <v>21</v>
      </c>
      <c r="L6" s="128">
        <v>39.6</v>
      </c>
      <c r="M6" s="128">
        <v>3.15</v>
      </c>
      <c r="N6" s="129" t="s">
        <v>22</v>
      </c>
      <c r="O6" s="130">
        <v>39.6</v>
      </c>
      <c r="P6" s="130">
        <v>3.15</v>
      </c>
      <c r="Q6" s="128">
        <v>9.45</v>
      </c>
      <c r="R6" s="108">
        <v>0.0795454545454545</v>
      </c>
    </row>
    <row r="7" s="132" customFormat="1" ht="30" customHeight="1" spans="1:18">
      <c r="A7" s="133">
        <v>4</v>
      </c>
      <c r="B7" s="127" t="s">
        <v>23</v>
      </c>
      <c r="C7" s="127" t="s">
        <v>24</v>
      </c>
      <c r="D7" s="128">
        <v>20.79</v>
      </c>
      <c r="E7" s="128">
        <v>990</v>
      </c>
      <c r="F7" s="128">
        <v>2.06</v>
      </c>
      <c r="G7" s="128">
        <v>2.06</v>
      </c>
      <c r="H7" s="128">
        <v>1</v>
      </c>
      <c r="I7" s="128">
        <v>0.2</v>
      </c>
      <c r="J7" s="128" t="s">
        <v>15</v>
      </c>
      <c r="K7" s="127" t="s">
        <v>25</v>
      </c>
      <c r="L7" s="128">
        <v>19.8</v>
      </c>
      <c r="M7" s="128">
        <v>1.58</v>
      </c>
      <c r="N7" s="127" t="s">
        <v>26</v>
      </c>
      <c r="O7" s="128">
        <v>19.8</v>
      </c>
      <c r="P7" s="128">
        <v>1.58</v>
      </c>
      <c r="Q7" s="128">
        <v>4.74</v>
      </c>
      <c r="R7" s="108">
        <v>0.0797979797979798</v>
      </c>
    </row>
    <row r="8" ht="30" customHeight="1" spans="1:18">
      <c r="A8" s="133">
        <v>5</v>
      </c>
      <c r="B8" s="127" t="s">
        <v>27</v>
      </c>
      <c r="C8" s="127" t="s">
        <v>28</v>
      </c>
      <c r="D8" s="128">
        <v>41.58</v>
      </c>
      <c r="E8" s="128">
        <v>990</v>
      </c>
      <c r="F8" s="128">
        <v>4.12</v>
      </c>
      <c r="G8" s="128">
        <v>4.12</v>
      </c>
      <c r="H8" s="128">
        <v>1.5</v>
      </c>
      <c r="I8" s="128">
        <v>0.5</v>
      </c>
      <c r="J8" s="128" t="s">
        <v>15</v>
      </c>
      <c r="K8" s="129" t="s">
        <v>22</v>
      </c>
      <c r="L8" s="130">
        <v>39.6</v>
      </c>
      <c r="M8" s="130">
        <v>3.15</v>
      </c>
      <c r="N8" s="129" t="s">
        <v>29</v>
      </c>
      <c r="O8" s="130">
        <v>101.52</v>
      </c>
      <c r="P8" s="130">
        <v>4.63</v>
      </c>
      <c r="Q8" s="128">
        <v>13.89</v>
      </c>
      <c r="R8" s="109">
        <v>0.0456067769897557</v>
      </c>
    </row>
    <row r="9" ht="30" customHeight="1" spans="1:17">
      <c r="A9" s="133">
        <v>6</v>
      </c>
      <c r="B9" s="127" t="s">
        <v>30</v>
      </c>
      <c r="C9" s="127" t="s">
        <v>30</v>
      </c>
      <c r="D9" s="127">
        <v>109.5</v>
      </c>
      <c r="E9" s="127">
        <v>510</v>
      </c>
      <c r="F9" s="128">
        <v>5.58</v>
      </c>
      <c r="G9" s="128">
        <v>5.58</v>
      </c>
      <c r="H9" s="128">
        <v>2</v>
      </c>
      <c r="I9" s="128">
        <v>1</v>
      </c>
      <c r="J9" s="128" t="s">
        <v>31</v>
      </c>
      <c r="K9" s="129" t="s">
        <v>32</v>
      </c>
      <c r="L9" s="130">
        <v>101.52</v>
      </c>
      <c r="M9" s="130">
        <v>4.63</v>
      </c>
      <c r="N9" s="129" t="s">
        <v>18</v>
      </c>
      <c r="O9" s="130">
        <v>19.8</v>
      </c>
      <c r="P9" s="130">
        <v>1.58</v>
      </c>
      <c r="Q9" s="128">
        <v>4.74</v>
      </c>
    </row>
    <row r="10" ht="30" customHeight="1" spans="1:17">
      <c r="A10" s="133">
        <v>7</v>
      </c>
      <c r="B10" s="127" t="s">
        <v>33</v>
      </c>
      <c r="C10" s="127" t="s">
        <v>34</v>
      </c>
      <c r="D10" s="127">
        <v>109.5</v>
      </c>
      <c r="E10" s="127">
        <v>510</v>
      </c>
      <c r="F10" s="128">
        <v>5.58</v>
      </c>
      <c r="G10" s="128">
        <v>5.58</v>
      </c>
      <c r="H10" s="128">
        <v>2</v>
      </c>
      <c r="I10" s="128">
        <v>1</v>
      </c>
      <c r="J10" s="128" t="s">
        <v>31</v>
      </c>
      <c r="K10" s="129" t="s">
        <v>29</v>
      </c>
      <c r="L10" s="130">
        <v>101.52</v>
      </c>
      <c r="M10" s="130">
        <v>4.63</v>
      </c>
      <c r="N10" s="127" t="s">
        <v>21</v>
      </c>
      <c r="O10" s="128">
        <v>39.6</v>
      </c>
      <c r="P10" s="128">
        <v>3.15</v>
      </c>
      <c r="Q10" s="128">
        <v>9.45</v>
      </c>
    </row>
    <row r="11" ht="30" customHeight="1" spans="1:17">
      <c r="A11" s="133">
        <v>8</v>
      </c>
      <c r="B11" s="127" t="s">
        <v>35</v>
      </c>
      <c r="C11" s="127" t="s">
        <v>36</v>
      </c>
      <c r="D11" s="127">
        <v>102.75</v>
      </c>
      <c r="E11" s="127">
        <v>510</v>
      </c>
      <c r="F11" s="128">
        <v>5.24</v>
      </c>
      <c r="G11" s="128">
        <v>5.24</v>
      </c>
      <c r="H11" s="128">
        <v>2</v>
      </c>
      <c r="I11" s="128">
        <v>1</v>
      </c>
      <c r="J11" s="128" t="s">
        <v>31</v>
      </c>
      <c r="K11" s="129" t="s">
        <v>37</v>
      </c>
      <c r="L11" s="130">
        <v>97.29</v>
      </c>
      <c r="M11" s="130">
        <v>4.44</v>
      </c>
      <c r="N11" s="127" t="s">
        <v>38</v>
      </c>
      <c r="O11" s="128">
        <v>39.6</v>
      </c>
      <c r="P11" s="128">
        <v>3.15</v>
      </c>
      <c r="Q11" s="128">
        <v>9.45</v>
      </c>
    </row>
    <row r="12" ht="30" customHeight="1" spans="1:17">
      <c r="A12" s="129"/>
      <c r="B12" s="129" t="s">
        <v>39</v>
      </c>
      <c r="C12" s="134"/>
      <c r="D12" s="135">
        <v>488.07</v>
      </c>
      <c r="E12" s="129"/>
      <c r="F12" s="128">
        <v>32.88</v>
      </c>
      <c r="G12" s="128">
        <v>32.88</v>
      </c>
      <c r="H12" s="128"/>
      <c r="I12" s="128"/>
      <c r="J12" s="128"/>
      <c r="K12" s="134"/>
      <c r="L12" s="129">
        <v>458.73</v>
      </c>
      <c r="M12" s="134">
        <v>26.32</v>
      </c>
      <c r="N12" s="134"/>
      <c r="O12" s="130">
        <v>299.52</v>
      </c>
      <c r="P12" s="130">
        <v>20.4</v>
      </c>
      <c r="Q12" s="130">
        <v>61.2</v>
      </c>
    </row>
    <row r="16" hidden="1"/>
    <row r="17" hidden="1"/>
    <row r="18" hidden="1" spans="6:6">
      <c r="F18" s="109" t="e">
        <v>#REF!</v>
      </c>
    </row>
    <row r="19" hidden="1" spans="6:9">
      <c r="F19" s="136" t="e">
        <v>#REF!</v>
      </c>
      <c r="G19" s="136"/>
      <c r="H19" s="136"/>
      <c r="I19" s="136"/>
    </row>
    <row r="20" hidden="1"/>
    <row r="21" hidden="1"/>
    <row r="22" hidden="1"/>
    <row r="23" hidden="1"/>
    <row r="24" hidden="1"/>
    <row r="25" hidden="1"/>
    <row r="26" hidden="1"/>
    <row r="27" hidden="1"/>
  </sheetData>
  <mergeCells count="18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</mergeCells>
  <pageMargins left="0.7" right="0.7" top="0.75" bottom="0.75" header="0.3" footer="0.3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workbookViewId="0">
      <selection activeCell="K10" sqref="K10"/>
    </sheetView>
  </sheetViews>
  <sheetFormatPr defaultColWidth="9" defaultRowHeight="12"/>
  <cols>
    <col min="1" max="5" width="9" style="109"/>
    <col min="6" max="6" width="9" style="109" customWidth="1"/>
    <col min="7" max="7" width="11.125" style="109"/>
    <col min="8" max="9" width="9" style="109"/>
    <col min="10" max="10" width="11.375" style="110" customWidth="1"/>
    <col min="11" max="11" width="9.375" style="109" customWidth="1"/>
    <col min="12" max="12" width="10.375" style="110" customWidth="1"/>
    <col min="13" max="13" width="12.125" style="110" customWidth="1"/>
    <col min="14" max="14" width="10.125" style="109"/>
    <col min="15" max="254" width="9" style="109"/>
    <col min="255" max="255" width="5.875" style="109" customWidth="1"/>
    <col min="256" max="256" width="8.75" style="109" customWidth="1"/>
    <col min="257" max="257" width="12.25" style="109" customWidth="1"/>
    <col min="258" max="258" width="13.875" style="109" customWidth="1"/>
    <col min="259" max="259" width="18.875" style="109" customWidth="1"/>
    <col min="260" max="260" width="19.75" style="109" customWidth="1"/>
    <col min="261" max="261" width="15.125" style="109" customWidth="1"/>
    <col min="262" max="262" width="6.625" style="109" customWidth="1"/>
    <col min="263" max="263" width="7.625" style="109" customWidth="1"/>
    <col min="264" max="264" width="4.75" style="109" customWidth="1"/>
    <col min="265" max="265" width="9.5" style="109" customWidth="1"/>
    <col min="266" max="266" width="9.375" style="109" customWidth="1"/>
    <col min="267" max="267" width="11" style="109" customWidth="1"/>
    <col min="268" max="268" width="12.125" style="109" customWidth="1"/>
    <col min="269" max="269" width="8" style="109" customWidth="1"/>
    <col min="270" max="510" width="9" style="109"/>
    <col min="511" max="511" width="5.875" style="109" customWidth="1"/>
    <col min="512" max="512" width="8.75" style="109" customWidth="1"/>
    <col min="513" max="513" width="12.25" style="109" customWidth="1"/>
    <col min="514" max="514" width="13.875" style="109" customWidth="1"/>
    <col min="515" max="515" width="18.875" style="109" customWidth="1"/>
    <col min="516" max="516" width="19.75" style="109" customWidth="1"/>
    <col min="517" max="517" width="15.125" style="109" customWidth="1"/>
    <col min="518" max="518" width="6.625" style="109" customWidth="1"/>
    <col min="519" max="519" width="7.625" style="109" customWidth="1"/>
    <col min="520" max="520" width="4.75" style="109" customWidth="1"/>
    <col min="521" max="521" width="9.5" style="109" customWidth="1"/>
    <col min="522" max="522" width="9.375" style="109" customWidth="1"/>
    <col min="523" max="523" width="11" style="109" customWidth="1"/>
    <col min="524" max="524" width="12.125" style="109" customWidth="1"/>
    <col min="525" max="525" width="8" style="109" customWidth="1"/>
    <col min="526" max="766" width="9" style="109"/>
    <col min="767" max="767" width="5.875" style="109" customWidth="1"/>
    <col min="768" max="768" width="8.75" style="109" customWidth="1"/>
    <col min="769" max="769" width="12.25" style="109" customWidth="1"/>
    <col min="770" max="770" width="13.875" style="109" customWidth="1"/>
    <col min="771" max="771" width="18.875" style="109" customWidth="1"/>
    <col min="772" max="772" width="19.75" style="109" customWidth="1"/>
    <col min="773" max="773" width="15.125" style="109" customWidth="1"/>
    <col min="774" max="774" width="6.625" style="109" customWidth="1"/>
    <col min="775" max="775" width="7.625" style="109" customWidth="1"/>
    <col min="776" max="776" width="4.75" style="109" customWidth="1"/>
    <col min="777" max="777" width="9.5" style="109" customWidth="1"/>
    <col min="778" max="778" width="9.375" style="109" customWidth="1"/>
    <col min="779" max="779" width="11" style="109" customWidth="1"/>
    <col min="780" max="780" width="12.125" style="109" customWidth="1"/>
    <col min="781" max="781" width="8" style="109" customWidth="1"/>
    <col min="782" max="1022" width="9" style="109"/>
    <col min="1023" max="1023" width="5.875" style="109" customWidth="1"/>
    <col min="1024" max="1024" width="8.75" style="109" customWidth="1"/>
    <col min="1025" max="1025" width="12.25" style="109" customWidth="1"/>
    <col min="1026" max="1026" width="13.875" style="109" customWidth="1"/>
    <col min="1027" max="1027" width="18.875" style="109" customWidth="1"/>
    <col min="1028" max="1028" width="19.75" style="109" customWidth="1"/>
    <col min="1029" max="1029" width="15.125" style="109" customWidth="1"/>
    <col min="1030" max="1030" width="6.625" style="109" customWidth="1"/>
    <col min="1031" max="1031" width="7.625" style="109" customWidth="1"/>
    <col min="1032" max="1032" width="4.75" style="109" customWidth="1"/>
    <col min="1033" max="1033" width="9.5" style="109" customWidth="1"/>
    <col min="1034" max="1034" width="9.375" style="109" customWidth="1"/>
    <col min="1035" max="1035" width="11" style="109" customWidth="1"/>
    <col min="1036" max="1036" width="12.125" style="109" customWidth="1"/>
    <col min="1037" max="1037" width="8" style="109" customWidth="1"/>
    <col min="1038" max="1278" width="9" style="109"/>
    <col min="1279" max="1279" width="5.875" style="109" customWidth="1"/>
    <col min="1280" max="1280" width="8.75" style="109" customWidth="1"/>
    <col min="1281" max="1281" width="12.25" style="109" customWidth="1"/>
    <col min="1282" max="1282" width="13.875" style="109" customWidth="1"/>
    <col min="1283" max="1283" width="18.875" style="109" customWidth="1"/>
    <col min="1284" max="1284" width="19.75" style="109" customWidth="1"/>
    <col min="1285" max="1285" width="15.125" style="109" customWidth="1"/>
    <col min="1286" max="1286" width="6.625" style="109" customWidth="1"/>
    <col min="1287" max="1287" width="7.625" style="109" customWidth="1"/>
    <col min="1288" max="1288" width="4.75" style="109" customWidth="1"/>
    <col min="1289" max="1289" width="9.5" style="109" customWidth="1"/>
    <col min="1290" max="1290" width="9.375" style="109" customWidth="1"/>
    <col min="1291" max="1291" width="11" style="109" customWidth="1"/>
    <col min="1292" max="1292" width="12.125" style="109" customWidth="1"/>
    <col min="1293" max="1293" width="8" style="109" customWidth="1"/>
    <col min="1294" max="1534" width="9" style="109"/>
    <col min="1535" max="1535" width="5.875" style="109" customWidth="1"/>
    <col min="1536" max="1536" width="8.75" style="109" customWidth="1"/>
    <col min="1537" max="1537" width="12.25" style="109" customWidth="1"/>
    <col min="1538" max="1538" width="13.875" style="109" customWidth="1"/>
    <col min="1539" max="1539" width="18.875" style="109" customWidth="1"/>
    <col min="1540" max="1540" width="19.75" style="109" customWidth="1"/>
    <col min="1541" max="1541" width="15.125" style="109" customWidth="1"/>
    <col min="1542" max="1542" width="6.625" style="109" customWidth="1"/>
    <col min="1543" max="1543" width="7.625" style="109" customWidth="1"/>
    <col min="1544" max="1544" width="4.75" style="109" customWidth="1"/>
    <col min="1545" max="1545" width="9.5" style="109" customWidth="1"/>
    <col min="1546" max="1546" width="9.375" style="109" customWidth="1"/>
    <col min="1547" max="1547" width="11" style="109" customWidth="1"/>
    <col min="1548" max="1548" width="12.125" style="109" customWidth="1"/>
    <col min="1549" max="1549" width="8" style="109" customWidth="1"/>
    <col min="1550" max="1790" width="9" style="109"/>
    <col min="1791" max="1791" width="5.875" style="109" customWidth="1"/>
    <col min="1792" max="1792" width="8.75" style="109" customWidth="1"/>
    <col min="1793" max="1793" width="12.25" style="109" customWidth="1"/>
    <col min="1794" max="1794" width="13.875" style="109" customWidth="1"/>
    <col min="1795" max="1795" width="18.875" style="109" customWidth="1"/>
    <col min="1796" max="1796" width="19.75" style="109" customWidth="1"/>
    <col min="1797" max="1797" width="15.125" style="109" customWidth="1"/>
    <col min="1798" max="1798" width="6.625" style="109" customWidth="1"/>
    <col min="1799" max="1799" width="7.625" style="109" customWidth="1"/>
    <col min="1800" max="1800" width="4.75" style="109" customWidth="1"/>
    <col min="1801" max="1801" width="9.5" style="109" customWidth="1"/>
    <col min="1802" max="1802" width="9.375" style="109" customWidth="1"/>
    <col min="1803" max="1803" width="11" style="109" customWidth="1"/>
    <col min="1804" max="1804" width="12.125" style="109" customWidth="1"/>
    <col min="1805" max="1805" width="8" style="109" customWidth="1"/>
    <col min="1806" max="2046" width="9" style="109"/>
    <col min="2047" max="2047" width="5.875" style="109" customWidth="1"/>
    <col min="2048" max="2048" width="8.75" style="109" customWidth="1"/>
    <col min="2049" max="2049" width="12.25" style="109" customWidth="1"/>
    <col min="2050" max="2050" width="13.875" style="109" customWidth="1"/>
    <col min="2051" max="2051" width="18.875" style="109" customWidth="1"/>
    <col min="2052" max="2052" width="19.75" style="109" customWidth="1"/>
    <col min="2053" max="2053" width="15.125" style="109" customWidth="1"/>
    <col min="2054" max="2054" width="6.625" style="109" customWidth="1"/>
    <col min="2055" max="2055" width="7.625" style="109" customWidth="1"/>
    <col min="2056" max="2056" width="4.75" style="109" customWidth="1"/>
    <col min="2057" max="2057" width="9.5" style="109" customWidth="1"/>
    <col min="2058" max="2058" width="9.375" style="109" customWidth="1"/>
    <col min="2059" max="2059" width="11" style="109" customWidth="1"/>
    <col min="2060" max="2060" width="12.125" style="109" customWidth="1"/>
    <col min="2061" max="2061" width="8" style="109" customWidth="1"/>
    <col min="2062" max="2302" width="9" style="109"/>
    <col min="2303" max="2303" width="5.875" style="109" customWidth="1"/>
    <col min="2304" max="2304" width="8.75" style="109" customWidth="1"/>
    <col min="2305" max="2305" width="12.25" style="109" customWidth="1"/>
    <col min="2306" max="2306" width="13.875" style="109" customWidth="1"/>
    <col min="2307" max="2307" width="18.875" style="109" customWidth="1"/>
    <col min="2308" max="2308" width="19.75" style="109" customWidth="1"/>
    <col min="2309" max="2309" width="15.125" style="109" customWidth="1"/>
    <col min="2310" max="2310" width="6.625" style="109" customWidth="1"/>
    <col min="2311" max="2311" width="7.625" style="109" customWidth="1"/>
    <col min="2312" max="2312" width="4.75" style="109" customWidth="1"/>
    <col min="2313" max="2313" width="9.5" style="109" customWidth="1"/>
    <col min="2314" max="2314" width="9.375" style="109" customWidth="1"/>
    <col min="2315" max="2315" width="11" style="109" customWidth="1"/>
    <col min="2316" max="2316" width="12.125" style="109" customWidth="1"/>
    <col min="2317" max="2317" width="8" style="109" customWidth="1"/>
    <col min="2318" max="2558" width="9" style="109"/>
    <col min="2559" max="2559" width="5.875" style="109" customWidth="1"/>
    <col min="2560" max="2560" width="8.75" style="109" customWidth="1"/>
    <col min="2561" max="2561" width="12.25" style="109" customWidth="1"/>
    <col min="2562" max="2562" width="13.875" style="109" customWidth="1"/>
    <col min="2563" max="2563" width="18.875" style="109" customWidth="1"/>
    <col min="2564" max="2564" width="19.75" style="109" customWidth="1"/>
    <col min="2565" max="2565" width="15.125" style="109" customWidth="1"/>
    <col min="2566" max="2566" width="6.625" style="109" customWidth="1"/>
    <col min="2567" max="2567" width="7.625" style="109" customWidth="1"/>
    <col min="2568" max="2568" width="4.75" style="109" customWidth="1"/>
    <col min="2569" max="2569" width="9.5" style="109" customWidth="1"/>
    <col min="2570" max="2570" width="9.375" style="109" customWidth="1"/>
    <col min="2571" max="2571" width="11" style="109" customWidth="1"/>
    <col min="2572" max="2572" width="12.125" style="109" customWidth="1"/>
    <col min="2573" max="2573" width="8" style="109" customWidth="1"/>
    <col min="2574" max="2814" width="9" style="109"/>
    <col min="2815" max="2815" width="5.875" style="109" customWidth="1"/>
    <col min="2816" max="2816" width="8.75" style="109" customWidth="1"/>
    <col min="2817" max="2817" width="12.25" style="109" customWidth="1"/>
    <col min="2818" max="2818" width="13.875" style="109" customWidth="1"/>
    <col min="2819" max="2819" width="18.875" style="109" customWidth="1"/>
    <col min="2820" max="2820" width="19.75" style="109" customWidth="1"/>
    <col min="2821" max="2821" width="15.125" style="109" customWidth="1"/>
    <col min="2822" max="2822" width="6.625" style="109" customWidth="1"/>
    <col min="2823" max="2823" width="7.625" style="109" customWidth="1"/>
    <col min="2824" max="2824" width="4.75" style="109" customWidth="1"/>
    <col min="2825" max="2825" width="9.5" style="109" customWidth="1"/>
    <col min="2826" max="2826" width="9.375" style="109" customWidth="1"/>
    <col min="2827" max="2827" width="11" style="109" customWidth="1"/>
    <col min="2828" max="2828" width="12.125" style="109" customWidth="1"/>
    <col min="2829" max="2829" width="8" style="109" customWidth="1"/>
    <col min="2830" max="3070" width="9" style="109"/>
    <col min="3071" max="3071" width="5.875" style="109" customWidth="1"/>
    <col min="3072" max="3072" width="8.75" style="109" customWidth="1"/>
    <col min="3073" max="3073" width="12.25" style="109" customWidth="1"/>
    <col min="3074" max="3074" width="13.875" style="109" customWidth="1"/>
    <col min="3075" max="3075" width="18.875" style="109" customWidth="1"/>
    <col min="3076" max="3076" width="19.75" style="109" customWidth="1"/>
    <col min="3077" max="3077" width="15.125" style="109" customWidth="1"/>
    <col min="3078" max="3078" width="6.625" style="109" customWidth="1"/>
    <col min="3079" max="3079" width="7.625" style="109" customWidth="1"/>
    <col min="3080" max="3080" width="4.75" style="109" customWidth="1"/>
    <col min="3081" max="3081" width="9.5" style="109" customWidth="1"/>
    <col min="3082" max="3082" width="9.375" style="109" customWidth="1"/>
    <col min="3083" max="3083" width="11" style="109" customWidth="1"/>
    <col min="3084" max="3084" width="12.125" style="109" customWidth="1"/>
    <col min="3085" max="3085" width="8" style="109" customWidth="1"/>
    <col min="3086" max="3326" width="9" style="109"/>
    <col min="3327" max="3327" width="5.875" style="109" customWidth="1"/>
    <col min="3328" max="3328" width="8.75" style="109" customWidth="1"/>
    <col min="3329" max="3329" width="12.25" style="109" customWidth="1"/>
    <col min="3330" max="3330" width="13.875" style="109" customWidth="1"/>
    <col min="3331" max="3331" width="18.875" style="109" customWidth="1"/>
    <col min="3332" max="3332" width="19.75" style="109" customWidth="1"/>
    <col min="3333" max="3333" width="15.125" style="109" customWidth="1"/>
    <col min="3334" max="3334" width="6.625" style="109" customWidth="1"/>
    <col min="3335" max="3335" width="7.625" style="109" customWidth="1"/>
    <col min="3336" max="3336" width="4.75" style="109" customWidth="1"/>
    <col min="3337" max="3337" width="9.5" style="109" customWidth="1"/>
    <col min="3338" max="3338" width="9.375" style="109" customWidth="1"/>
    <col min="3339" max="3339" width="11" style="109" customWidth="1"/>
    <col min="3340" max="3340" width="12.125" style="109" customWidth="1"/>
    <col min="3341" max="3341" width="8" style="109" customWidth="1"/>
    <col min="3342" max="3582" width="9" style="109"/>
    <col min="3583" max="3583" width="5.875" style="109" customWidth="1"/>
    <col min="3584" max="3584" width="8.75" style="109" customWidth="1"/>
    <col min="3585" max="3585" width="12.25" style="109" customWidth="1"/>
    <col min="3586" max="3586" width="13.875" style="109" customWidth="1"/>
    <col min="3587" max="3587" width="18.875" style="109" customWidth="1"/>
    <col min="3588" max="3588" width="19.75" style="109" customWidth="1"/>
    <col min="3589" max="3589" width="15.125" style="109" customWidth="1"/>
    <col min="3590" max="3590" width="6.625" style="109" customWidth="1"/>
    <col min="3591" max="3591" width="7.625" style="109" customWidth="1"/>
    <col min="3592" max="3592" width="4.75" style="109" customWidth="1"/>
    <col min="3593" max="3593" width="9.5" style="109" customWidth="1"/>
    <col min="3594" max="3594" width="9.375" style="109" customWidth="1"/>
    <col min="3595" max="3595" width="11" style="109" customWidth="1"/>
    <col min="3596" max="3596" width="12.125" style="109" customWidth="1"/>
    <col min="3597" max="3597" width="8" style="109" customWidth="1"/>
    <col min="3598" max="3838" width="9" style="109"/>
    <col min="3839" max="3839" width="5.875" style="109" customWidth="1"/>
    <col min="3840" max="3840" width="8.75" style="109" customWidth="1"/>
    <col min="3841" max="3841" width="12.25" style="109" customWidth="1"/>
    <col min="3842" max="3842" width="13.875" style="109" customWidth="1"/>
    <col min="3843" max="3843" width="18.875" style="109" customWidth="1"/>
    <col min="3844" max="3844" width="19.75" style="109" customWidth="1"/>
    <col min="3845" max="3845" width="15.125" style="109" customWidth="1"/>
    <col min="3846" max="3846" width="6.625" style="109" customWidth="1"/>
    <col min="3847" max="3847" width="7.625" style="109" customWidth="1"/>
    <col min="3848" max="3848" width="4.75" style="109" customWidth="1"/>
    <col min="3849" max="3849" width="9.5" style="109" customWidth="1"/>
    <col min="3850" max="3850" width="9.375" style="109" customWidth="1"/>
    <col min="3851" max="3851" width="11" style="109" customWidth="1"/>
    <col min="3852" max="3852" width="12.125" style="109" customWidth="1"/>
    <col min="3853" max="3853" width="8" style="109" customWidth="1"/>
    <col min="3854" max="4094" width="9" style="109"/>
    <col min="4095" max="4095" width="5.875" style="109" customWidth="1"/>
    <col min="4096" max="4096" width="8.75" style="109" customWidth="1"/>
    <col min="4097" max="4097" width="12.25" style="109" customWidth="1"/>
    <col min="4098" max="4098" width="13.875" style="109" customWidth="1"/>
    <col min="4099" max="4099" width="18.875" style="109" customWidth="1"/>
    <col min="4100" max="4100" width="19.75" style="109" customWidth="1"/>
    <col min="4101" max="4101" width="15.125" style="109" customWidth="1"/>
    <col min="4102" max="4102" width="6.625" style="109" customWidth="1"/>
    <col min="4103" max="4103" width="7.625" style="109" customWidth="1"/>
    <col min="4104" max="4104" width="4.75" style="109" customWidth="1"/>
    <col min="4105" max="4105" width="9.5" style="109" customWidth="1"/>
    <col min="4106" max="4106" width="9.375" style="109" customWidth="1"/>
    <col min="4107" max="4107" width="11" style="109" customWidth="1"/>
    <col min="4108" max="4108" width="12.125" style="109" customWidth="1"/>
    <col min="4109" max="4109" width="8" style="109" customWidth="1"/>
    <col min="4110" max="4350" width="9" style="109"/>
    <col min="4351" max="4351" width="5.875" style="109" customWidth="1"/>
    <col min="4352" max="4352" width="8.75" style="109" customWidth="1"/>
    <col min="4353" max="4353" width="12.25" style="109" customWidth="1"/>
    <col min="4354" max="4354" width="13.875" style="109" customWidth="1"/>
    <col min="4355" max="4355" width="18.875" style="109" customWidth="1"/>
    <col min="4356" max="4356" width="19.75" style="109" customWidth="1"/>
    <col min="4357" max="4357" width="15.125" style="109" customWidth="1"/>
    <col min="4358" max="4358" width="6.625" style="109" customWidth="1"/>
    <col min="4359" max="4359" width="7.625" style="109" customWidth="1"/>
    <col min="4360" max="4360" width="4.75" style="109" customWidth="1"/>
    <col min="4361" max="4361" width="9.5" style="109" customWidth="1"/>
    <col min="4362" max="4362" width="9.375" style="109" customWidth="1"/>
    <col min="4363" max="4363" width="11" style="109" customWidth="1"/>
    <col min="4364" max="4364" width="12.125" style="109" customWidth="1"/>
    <col min="4365" max="4365" width="8" style="109" customWidth="1"/>
    <col min="4366" max="4606" width="9" style="109"/>
    <col min="4607" max="4607" width="5.875" style="109" customWidth="1"/>
    <col min="4608" max="4608" width="8.75" style="109" customWidth="1"/>
    <col min="4609" max="4609" width="12.25" style="109" customWidth="1"/>
    <col min="4610" max="4610" width="13.875" style="109" customWidth="1"/>
    <col min="4611" max="4611" width="18.875" style="109" customWidth="1"/>
    <col min="4612" max="4612" width="19.75" style="109" customWidth="1"/>
    <col min="4613" max="4613" width="15.125" style="109" customWidth="1"/>
    <col min="4614" max="4614" width="6.625" style="109" customWidth="1"/>
    <col min="4615" max="4615" width="7.625" style="109" customWidth="1"/>
    <col min="4616" max="4616" width="4.75" style="109" customWidth="1"/>
    <col min="4617" max="4617" width="9.5" style="109" customWidth="1"/>
    <col min="4618" max="4618" width="9.375" style="109" customWidth="1"/>
    <col min="4619" max="4619" width="11" style="109" customWidth="1"/>
    <col min="4620" max="4620" width="12.125" style="109" customWidth="1"/>
    <col min="4621" max="4621" width="8" style="109" customWidth="1"/>
    <col min="4622" max="4862" width="9" style="109"/>
    <col min="4863" max="4863" width="5.875" style="109" customWidth="1"/>
    <col min="4864" max="4864" width="8.75" style="109" customWidth="1"/>
    <col min="4865" max="4865" width="12.25" style="109" customWidth="1"/>
    <col min="4866" max="4866" width="13.875" style="109" customWidth="1"/>
    <col min="4867" max="4867" width="18.875" style="109" customWidth="1"/>
    <col min="4868" max="4868" width="19.75" style="109" customWidth="1"/>
    <col min="4869" max="4869" width="15.125" style="109" customWidth="1"/>
    <col min="4870" max="4870" width="6.625" style="109" customWidth="1"/>
    <col min="4871" max="4871" width="7.625" style="109" customWidth="1"/>
    <col min="4872" max="4872" width="4.75" style="109" customWidth="1"/>
    <col min="4873" max="4873" width="9.5" style="109" customWidth="1"/>
    <col min="4874" max="4874" width="9.375" style="109" customWidth="1"/>
    <col min="4875" max="4875" width="11" style="109" customWidth="1"/>
    <col min="4876" max="4876" width="12.125" style="109" customWidth="1"/>
    <col min="4877" max="4877" width="8" style="109" customWidth="1"/>
    <col min="4878" max="5118" width="9" style="109"/>
    <col min="5119" max="5119" width="5.875" style="109" customWidth="1"/>
    <col min="5120" max="5120" width="8.75" style="109" customWidth="1"/>
    <col min="5121" max="5121" width="12.25" style="109" customWidth="1"/>
    <col min="5122" max="5122" width="13.875" style="109" customWidth="1"/>
    <col min="5123" max="5123" width="18.875" style="109" customWidth="1"/>
    <col min="5124" max="5124" width="19.75" style="109" customWidth="1"/>
    <col min="5125" max="5125" width="15.125" style="109" customWidth="1"/>
    <col min="5126" max="5126" width="6.625" style="109" customWidth="1"/>
    <col min="5127" max="5127" width="7.625" style="109" customWidth="1"/>
    <col min="5128" max="5128" width="4.75" style="109" customWidth="1"/>
    <col min="5129" max="5129" width="9.5" style="109" customWidth="1"/>
    <col min="5130" max="5130" width="9.375" style="109" customWidth="1"/>
    <col min="5131" max="5131" width="11" style="109" customWidth="1"/>
    <col min="5132" max="5132" width="12.125" style="109" customWidth="1"/>
    <col min="5133" max="5133" width="8" style="109" customWidth="1"/>
    <col min="5134" max="5374" width="9" style="109"/>
    <col min="5375" max="5375" width="5.875" style="109" customWidth="1"/>
    <col min="5376" max="5376" width="8.75" style="109" customWidth="1"/>
    <col min="5377" max="5377" width="12.25" style="109" customWidth="1"/>
    <col min="5378" max="5378" width="13.875" style="109" customWidth="1"/>
    <col min="5379" max="5379" width="18.875" style="109" customWidth="1"/>
    <col min="5380" max="5380" width="19.75" style="109" customWidth="1"/>
    <col min="5381" max="5381" width="15.125" style="109" customWidth="1"/>
    <col min="5382" max="5382" width="6.625" style="109" customWidth="1"/>
    <col min="5383" max="5383" width="7.625" style="109" customWidth="1"/>
    <col min="5384" max="5384" width="4.75" style="109" customWidth="1"/>
    <col min="5385" max="5385" width="9.5" style="109" customWidth="1"/>
    <col min="5386" max="5386" width="9.375" style="109" customWidth="1"/>
    <col min="5387" max="5387" width="11" style="109" customWidth="1"/>
    <col min="5388" max="5388" width="12.125" style="109" customWidth="1"/>
    <col min="5389" max="5389" width="8" style="109" customWidth="1"/>
    <col min="5390" max="5630" width="9" style="109"/>
    <col min="5631" max="5631" width="5.875" style="109" customWidth="1"/>
    <col min="5632" max="5632" width="8.75" style="109" customWidth="1"/>
    <col min="5633" max="5633" width="12.25" style="109" customWidth="1"/>
    <col min="5634" max="5634" width="13.875" style="109" customWidth="1"/>
    <col min="5635" max="5635" width="18.875" style="109" customWidth="1"/>
    <col min="5636" max="5636" width="19.75" style="109" customWidth="1"/>
    <col min="5637" max="5637" width="15.125" style="109" customWidth="1"/>
    <col min="5638" max="5638" width="6.625" style="109" customWidth="1"/>
    <col min="5639" max="5639" width="7.625" style="109" customWidth="1"/>
    <col min="5640" max="5640" width="4.75" style="109" customWidth="1"/>
    <col min="5641" max="5641" width="9.5" style="109" customWidth="1"/>
    <col min="5642" max="5642" width="9.375" style="109" customWidth="1"/>
    <col min="5643" max="5643" width="11" style="109" customWidth="1"/>
    <col min="5644" max="5644" width="12.125" style="109" customWidth="1"/>
    <col min="5645" max="5645" width="8" style="109" customWidth="1"/>
    <col min="5646" max="5886" width="9" style="109"/>
    <col min="5887" max="5887" width="5.875" style="109" customWidth="1"/>
    <col min="5888" max="5888" width="8.75" style="109" customWidth="1"/>
    <col min="5889" max="5889" width="12.25" style="109" customWidth="1"/>
    <col min="5890" max="5890" width="13.875" style="109" customWidth="1"/>
    <col min="5891" max="5891" width="18.875" style="109" customWidth="1"/>
    <col min="5892" max="5892" width="19.75" style="109" customWidth="1"/>
    <col min="5893" max="5893" width="15.125" style="109" customWidth="1"/>
    <col min="5894" max="5894" width="6.625" style="109" customWidth="1"/>
    <col min="5895" max="5895" width="7.625" style="109" customWidth="1"/>
    <col min="5896" max="5896" width="4.75" style="109" customWidth="1"/>
    <col min="5897" max="5897" width="9.5" style="109" customWidth="1"/>
    <col min="5898" max="5898" width="9.375" style="109" customWidth="1"/>
    <col min="5899" max="5899" width="11" style="109" customWidth="1"/>
    <col min="5900" max="5900" width="12.125" style="109" customWidth="1"/>
    <col min="5901" max="5901" width="8" style="109" customWidth="1"/>
    <col min="5902" max="6142" width="9" style="109"/>
    <col min="6143" max="6143" width="5.875" style="109" customWidth="1"/>
    <col min="6144" max="6144" width="8.75" style="109" customWidth="1"/>
    <col min="6145" max="6145" width="12.25" style="109" customWidth="1"/>
    <col min="6146" max="6146" width="13.875" style="109" customWidth="1"/>
    <col min="6147" max="6147" width="18.875" style="109" customWidth="1"/>
    <col min="6148" max="6148" width="19.75" style="109" customWidth="1"/>
    <col min="6149" max="6149" width="15.125" style="109" customWidth="1"/>
    <col min="6150" max="6150" width="6.625" style="109" customWidth="1"/>
    <col min="6151" max="6151" width="7.625" style="109" customWidth="1"/>
    <col min="6152" max="6152" width="4.75" style="109" customWidth="1"/>
    <col min="6153" max="6153" width="9.5" style="109" customWidth="1"/>
    <col min="6154" max="6154" width="9.375" style="109" customWidth="1"/>
    <col min="6155" max="6155" width="11" style="109" customWidth="1"/>
    <col min="6156" max="6156" width="12.125" style="109" customWidth="1"/>
    <col min="6157" max="6157" width="8" style="109" customWidth="1"/>
    <col min="6158" max="6398" width="9" style="109"/>
    <col min="6399" max="6399" width="5.875" style="109" customWidth="1"/>
    <col min="6400" max="6400" width="8.75" style="109" customWidth="1"/>
    <col min="6401" max="6401" width="12.25" style="109" customWidth="1"/>
    <col min="6402" max="6402" width="13.875" style="109" customWidth="1"/>
    <col min="6403" max="6403" width="18.875" style="109" customWidth="1"/>
    <col min="6404" max="6404" width="19.75" style="109" customWidth="1"/>
    <col min="6405" max="6405" width="15.125" style="109" customWidth="1"/>
    <col min="6406" max="6406" width="6.625" style="109" customWidth="1"/>
    <col min="6407" max="6407" width="7.625" style="109" customWidth="1"/>
    <col min="6408" max="6408" width="4.75" style="109" customWidth="1"/>
    <col min="6409" max="6409" width="9.5" style="109" customWidth="1"/>
    <col min="6410" max="6410" width="9.375" style="109" customWidth="1"/>
    <col min="6411" max="6411" width="11" style="109" customWidth="1"/>
    <col min="6412" max="6412" width="12.125" style="109" customWidth="1"/>
    <col min="6413" max="6413" width="8" style="109" customWidth="1"/>
    <col min="6414" max="6654" width="9" style="109"/>
    <col min="6655" max="6655" width="5.875" style="109" customWidth="1"/>
    <col min="6656" max="6656" width="8.75" style="109" customWidth="1"/>
    <col min="6657" max="6657" width="12.25" style="109" customWidth="1"/>
    <col min="6658" max="6658" width="13.875" style="109" customWidth="1"/>
    <col min="6659" max="6659" width="18.875" style="109" customWidth="1"/>
    <col min="6660" max="6660" width="19.75" style="109" customWidth="1"/>
    <col min="6661" max="6661" width="15.125" style="109" customWidth="1"/>
    <col min="6662" max="6662" width="6.625" style="109" customWidth="1"/>
    <col min="6663" max="6663" width="7.625" style="109" customWidth="1"/>
    <col min="6664" max="6664" width="4.75" style="109" customWidth="1"/>
    <col min="6665" max="6665" width="9.5" style="109" customWidth="1"/>
    <col min="6666" max="6666" width="9.375" style="109" customWidth="1"/>
    <col min="6667" max="6667" width="11" style="109" customWidth="1"/>
    <col min="6668" max="6668" width="12.125" style="109" customWidth="1"/>
    <col min="6669" max="6669" width="8" style="109" customWidth="1"/>
    <col min="6670" max="6910" width="9" style="109"/>
    <col min="6911" max="6911" width="5.875" style="109" customWidth="1"/>
    <col min="6912" max="6912" width="8.75" style="109" customWidth="1"/>
    <col min="6913" max="6913" width="12.25" style="109" customWidth="1"/>
    <col min="6914" max="6914" width="13.875" style="109" customWidth="1"/>
    <col min="6915" max="6915" width="18.875" style="109" customWidth="1"/>
    <col min="6916" max="6916" width="19.75" style="109" customWidth="1"/>
    <col min="6917" max="6917" width="15.125" style="109" customWidth="1"/>
    <col min="6918" max="6918" width="6.625" style="109" customWidth="1"/>
    <col min="6919" max="6919" width="7.625" style="109" customWidth="1"/>
    <col min="6920" max="6920" width="4.75" style="109" customWidth="1"/>
    <col min="6921" max="6921" width="9.5" style="109" customWidth="1"/>
    <col min="6922" max="6922" width="9.375" style="109" customWidth="1"/>
    <col min="6923" max="6923" width="11" style="109" customWidth="1"/>
    <col min="6924" max="6924" width="12.125" style="109" customWidth="1"/>
    <col min="6925" max="6925" width="8" style="109" customWidth="1"/>
    <col min="6926" max="7166" width="9" style="109"/>
    <col min="7167" max="7167" width="5.875" style="109" customWidth="1"/>
    <col min="7168" max="7168" width="8.75" style="109" customWidth="1"/>
    <col min="7169" max="7169" width="12.25" style="109" customWidth="1"/>
    <col min="7170" max="7170" width="13.875" style="109" customWidth="1"/>
    <col min="7171" max="7171" width="18.875" style="109" customWidth="1"/>
    <col min="7172" max="7172" width="19.75" style="109" customWidth="1"/>
    <col min="7173" max="7173" width="15.125" style="109" customWidth="1"/>
    <col min="7174" max="7174" width="6.625" style="109" customWidth="1"/>
    <col min="7175" max="7175" width="7.625" style="109" customWidth="1"/>
    <col min="7176" max="7176" width="4.75" style="109" customWidth="1"/>
    <col min="7177" max="7177" width="9.5" style="109" customWidth="1"/>
    <col min="7178" max="7178" width="9.375" style="109" customWidth="1"/>
    <col min="7179" max="7179" width="11" style="109" customWidth="1"/>
    <col min="7180" max="7180" width="12.125" style="109" customWidth="1"/>
    <col min="7181" max="7181" width="8" style="109" customWidth="1"/>
    <col min="7182" max="7422" width="9" style="109"/>
    <col min="7423" max="7423" width="5.875" style="109" customWidth="1"/>
    <col min="7424" max="7424" width="8.75" style="109" customWidth="1"/>
    <col min="7425" max="7425" width="12.25" style="109" customWidth="1"/>
    <col min="7426" max="7426" width="13.875" style="109" customWidth="1"/>
    <col min="7427" max="7427" width="18.875" style="109" customWidth="1"/>
    <col min="7428" max="7428" width="19.75" style="109" customWidth="1"/>
    <col min="7429" max="7429" width="15.125" style="109" customWidth="1"/>
    <col min="7430" max="7430" width="6.625" style="109" customWidth="1"/>
    <col min="7431" max="7431" width="7.625" style="109" customWidth="1"/>
    <col min="7432" max="7432" width="4.75" style="109" customWidth="1"/>
    <col min="7433" max="7433" width="9.5" style="109" customWidth="1"/>
    <col min="7434" max="7434" width="9.375" style="109" customWidth="1"/>
    <col min="7435" max="7435" width="11" style="109" customWidth="1"/>
    <col min="7436" max="7436" width="12.125" style="109" customWidth="1"/>
    <col min="7437" max="7437" width="8" style="109" customWidth="1"/>
    <col min="7438" max="7678" width="9" style="109"/>
    <col min="7679" max="7679" width="5.875" style="109" customWidth="1"/>
    <col min="7680" max="7680" width="8.75" style="109" customWidth="1"/>
    <col min="7681" max="7681" width="12.25" style="109" customWidth="1"/>
    <col min="7682" max="7682" width="13.875" style="109" customWidth="1"/>
    <col min="7683" max="7683" width="18.875" style="109" customWidth="1"/>
    <col min="7684" max="7684" width="19.75" style="109" customWidth="1"/>
    <col min="7685" max="7685" width="15.125" style="109" customWidth="1"/>
    <col min="7686" max="7686" width="6.625" style="109" customWidth="1"/>
    <col min="7687" max="7687" width="7.625" style="109" customWidth="1"/>
    <col min="7688" max="7688" width="4.75" style="109" customWidth="1"/>
    <col min="7689" max="7689" width="9.5" style="109" customWidth="1"/>
    <col min="7690" max="7690" width="9.375" style="109" customWidth="1"/>
    <col min="7691" max="7691" width="11" style="109" customWidth="1"/>
    <col min="7692" max="7692" width="12.125" style="109" customWidth="1"/>
    <col min="7693" max="7693" width="8" style="109" customWidth="1"/>
    <col min="7694" max="7934" width="9" style="109"/>
    <col min="7935" max="7935" width="5.875" style="109" customWidth="1"/>
    <col min="7936" max="7936" width="8.75" style="109" customWidth="1"/>
    <col min="7937" max="7937" width="12.25" style="109" customWidth="1"/>
    <col min="7938" max="7938" width="13.875" style="109" customWidth="1"/>
    <col min="7939" max="7939" width="18.875" style="109" customWidth="1"/>
    <col min="7940" max="7940" width="19.75" style="109" customWidth="1"/>
    <col min="7941" max="7941" width="15.125" style="109" customWidth="1"/>
    <col min="7942" max="7942" width="6.625" style="109" customWidth="1"/>
    <col min="7943" max="7943" width="7.625" style="109" customWidth="1"/>
    <col min="7944" max="7944" width="4.75" style="109" customWidth="1"/>
    <col min="7945" max="7945" width="9.5" style="109" customWidth="1"/>
    <col min="7946" max="7946" width="9.375" style="109" customWidth="1"/>
    <col min="7947" max="7947" width="11" style="109" customWidth="1"/>
    <col min="7948" max="7948" width="12.125" style="109" customWidth="1"/>
    <col min="7949" max="7949" width="8" style="109" customWidth="1"/>
    <col min="7950" max="8190" width="9" style="109"/>
    <col min="8191" max="8191" width="5.875" style="109" customWidth="1"/>
    <col min="8192" max="8192" width="8.75" style="109" customWidth="1"/>
    <col min="8193" max="8193" width="12.25" style="109" customWidth="1"/>
    <col min="8194" max="8194" width="13.875" style="109" customWidth="1"/>
    <col min="8195" max="8195" width="18.875" style="109" customWidth="1"/>
    <col min="8196" max="8196" width="19.75" style="109" customWidth="1"/>
    <col min="8197" max="8197" width="15.125" style="109" customWidth="1"/>
    <col min="8198" max="8198" width="6.625" style="109" customWidth="1"/>
    <col min="8199" max="8199" width="7.625" style="109" customWidth="1"/>
    <col min="8200" max="8200" width="4.75" style="109" customWidth="1"/>
    <col min="8201" max="8201" width="9.5" style="109" customWidth="1"/>
    <col min="8202" max="8202" width="9.375" style="109" customWidth="1"/>
    <col min="8203" max="8203" width="11" style="109" customWidth="1"/>
    <col min="8204" max="8204" width="12.125" style="109" customWidth="1"/>
    <col min="8205" max="8205" width="8" style="109" customWidth="1"/>
    <col min="8206" max="8446" width="9" style="109"/>
    <col min="8447" max="8447" width="5.875" style="109" customWidth="1"/>
    <col min="8448" max="8448" width="8.75" style="109" customWidth="1"/>
    <col min="8449" max="8449" width="12.25" style="109" customWidth="1"/>
    <col min="8450" max="8450" width="13.875" style="109" customWidth="1"/>
    <col min="8451" max="8451" width="18.875" style="109" customWidth="1"/>
    <col min="8452" max="8452" width="19.75" style="109" customWidth="1"/>
    <col min="8453" max="8453" width="15.125" style="109" customWidth="1"/>
    <col min="8454" max="8454" width="6.625" style="109" customWidth="1"/>
    <col min="8455" max="8455" width="7.625" style="109" customWidth="1"/>
    <col min="8456" max="8456" width="4.75" style="109" customWidth="1"/>
    <col min="8457" max="8457" width="9.5" style="109" customWidth="1"/>
    <col min="8458" max="8458" width="9.375" style="109" customWidth="1"/>
    <col min="8459" max="8459" width="11" style="109" customWidth="1"/>
    <col min="8460" max="8460" width="12.125" style="109" customWidth="1"/>
    <col min="8461" max="8461" width="8" style="109" customWidth="1"/>
    <col min="8462" max="8702" width="9" style="109"/>
    <col min="8703" max="8703" width="5.875" style="109" customWidth="1"/>
    <col min="8704" max="8704" width="8.75" style="109" customWidth="1"/>
    <col min="8705" max="8705" width="12.25" style="109" customWidth="1"/>
    <col min="8706" max="8706" width="13.875" style="109" customWidth="1"/>
    <col min="8707" max="8707" width="18.875" style="109" customWidth="1"/>
    <col min="8708" max="8708" width="19.75" style="109" customWidth="1"/>
    <col min="8709" max="8709" width="15.125" style="109" customWidth="1"/>
    <col min="8710" max="8710" width="6.625" style="109" customWidth="1"/>
    <col min="8711" max="8711" width="7.625" style="109" customWidth="1"/>
    <col min="8712" max="8712" width="4.75" style="109" customWidth="1"/>
    <col min="8713" max="8713" width="9.5" style="109" customWidth="1"/>
    <col min="8714" max="8714" width="9.375" style="109" customWidth="1"/>
    <col min="8715" max="8715" width="11" style="109" customWidth="1"/>
    <col min="8716" max="8716" width="12.125" style="109" customWidth="1"/>
    <col min="8717" max="8717" width="8" style="109" customWidth="1"/>
    <col min="8718" max="8958" width="9" style="109"/>
    <col min="8959" max="8959" width="5.875" style="109" customWidth="1"/>
    <col min="8960" max="8960" width="8.75" style="109" customWidth="1"/>
    <col min="8961" max="8961" width="12.25" style="109" customWidth="1"/>
    <col min="8962" max="8962" width="13.875" style="109" customWidth="1"/>
    <col min="8963" max="8963" width="18.875" style="109" customWidth="1"/>
    <col min="8964" max="8964" width="19.75" style="109" customWidth="1"/>
    <col min="8965" max="8965" width="15.125" style="109" customWidth="1"/>
    <col min="8966" max="8966" width="6.625" style="109" customWidth="1"/>
    <col min="8967" max="8967" width="7.625" style="109" customWidth="1"/>
    <col min="8968" max="8968" width="4.75" style="109" customWidth="1"/>
    <col min="8969" max="8969" width="9.5" style="109" customWidth="1"/>
    <col min="8970" max="8970" width="9.375" style="109" customWidth="1"/>
    <col min="8971" max="8971" width="11" style="109" customWidth="1"/>
    <col min="8972" max="8972" width="12.125" style="109" customWidth="1"/>
    <col min="8973" max="8973" width="8" style="109" customWidth="1"/>
    <col min="8974" max="9214" width="9" style="109"/>
    <col min="9215" max="9215" width="5.875" style="109" customWidth="1"/>
    <col min="9216" max="9216" width="8.75" style="109" customWidth="1"/>
    <col min="9217" max="9217" width="12.25" style="109" customWidth="1"/>
    <col min="9218" max="9218" width="13.875" style="109" customWidth="1"/>
    <col min="9219" max="9219" width="18.875" style="109" customWidth="1"/>
    <col min="9220" max="9220" width="19.75" style="109" customWidth="1"/>
    <col min="9221" max="9221" width="15.125" style="109" customWidth="1"/>
    <col min="9222" max="9222" width="6.625" style="109" customWidth="1"/>
    <col min="9223" max="9223" width="7.625" style="109" customWidth="1"/>
    <col min="9224" max="9224" width="4.75" style="109" customWidth="1"/>
    <col min="9225" max="9225" width="9.5" style="109" customWidth="1"/>
    <col min="9226" max="9226" width="9.375" style="109" customWidth="1"/>
    <col min="9227" max="9227" width="11" style="109" customWidth="1"/>
    <col min="9228" max="9228" width="12.125" style="109" customWidth="1"/>
    <col min="9229" max="9229" width="8" style="109" customWidth="1"/>
    <col min="9230" max="9470" width="9" style="109"/>
    <col min="9471" max="9471" width="5.875" style="109" customWidth="1"/>
    <col min="9472" max="9472" width="8.75" style="109" customWidth="1"/>
    <col min="9473" max="9473" width="12.25" style="109" customWidth="1"/>
    <col min="9474" max="9474" width="13.875" style="109" customWidth="1"/>
    <col min="9475" max="9475" width="18.875" style="109" customWidth="1"/>
    <col min="9476" max="9476" width="19.75" style="109" customWidth="1"/>
    <col min="9477" max="9477" width="15.125" style="109" customWidth="1"/>
    <col min="9478" max="9478" width="6.625" style="109" customWidth="1"/>
    <col min="9479" max="9479" width="7.625" style="109" customWidth="1"/>
    <col min="9480" max="9480" width="4.75" style="109" customWidth="1"/>
    <col min="9481" max="9481" width="9.5" style="109" customWidth="1"/>
    <col min="9482" max="9482" width="9.375" style="109" customWidth="1"/>
    <col min="9483" max="9483" width="11" style="109" customWidth="1"/>
    <col min="9484" max="9484" width="12.125" style="109" customWidth="1"/>
    <col min="9485" max="9485" width="8" style="109" customWidth="1"/>
    <col min="9486" max="9726" width="9" style="109"/>
    <col min="9727" max="9727" width="5.875" style="109" customWidth="1"/>
    <col min="9728" max="9728" width="8.75" style="109" customWidth="1"/>
    <col min="9729" max="9729" width="12.25" style="109" customWidth="1"/>
    <col min="9730" max="9730" width="13.875" style="109" customWidth="1"/>
    <col min="9731" max="9731" width="18.875" style="109" customWidth="1"/>
    <col min="9732" max="9732" width="19.75" style="109" customWidth="1"/>
    <col min="9733" max="9733" width="15.125" style="109" customWidth="1"/>
    <col min="9734" max="9734" width="6.625" style="109" customWidth="1"/>
    <col min="9735" max="9735" width="7.625" style="109" customWidth="1"/>
    <col min="9736" max="9736" width="4.75" style="109" customWidth="1"/>
    <col min="9737" max="9737" width="9.5" style="109" customWidth="1"/>
    <col min="9738" max="9738" width="9.375" style="109" customWidth="1"/>
    <col min="9739" max="9739" width="11" style="109" customWidth="1"/>
    <col min="9740" max="9740" width="12.125" style="109" customWidth="1"/>
    <col min="9741" max="9741" width="8" style="109" customWidth="1"/>
    <col min="9742" max="9982" width="9" style="109"/>
    <col min="9983" max="9983" width="5.875" style="109" customWidth="1"/>
    <col min="9984" max="9984" width="8.75" style="109" customWidth="1"/>
    <col min="9985" max="9985" width="12.25" style="109" customWidth="1"/>
    <col min="9986" max="9986" width="13.875" style="109" customWidth="1"/>
    <col min="9987" max="9987" width="18.875" style="109" customWidth="1"/>
    <col min="9988" max="9988" width="19.75" style="109" customWidth="1"/>
    <col min="9989" max="9989" width="15.125" style="109" customWidth="1"/>
    <col min="9990" max="9990" width="6.625" style="109" customWidth="1"/>
    <col min="9991" max="9991" width="7.625" style="109" customWidth="1"/>
    <col min="9992" max="9992" width="4.75" style="109" customWidth="1"/>
    <col min="9993" max="9993" width="9.5" style="109" customWidth="1"/>
    <col min="9994" max="9994" width="9.375" style="109" customWidth="1"/>
    <col min="9995" max="9995" width="11" style="109" customWidth="1"/>
    <col min="9996" max="9996" width="12.125" style="109" customWidth="1"/>
    <col min="9997" max="9997" width="8" style="109" customWidth="1"/>
    <col min="9998" max="10238" width="9" style="109"/>
    <col min="10239" max="10239" width="5.875" style="109" customWidth="1"/>
    <col min="10240" max="10240" width="8.75" style="109" customWidth="1"/>
    <col min="10241" max="10241" width="12.25" style="109" customWidth="1"/>
    <col min="10242" max="10242" width="13.875" style="109" customWidth="1"/>
    <col min="10243" max="10243" width="18.875" style="109" customWidth="1"/>
    <col min="10244" max="10244" width="19.75" style="109" customWidth="1"/>
    <col min="10245" max="10245" width="15.125" style="109" customWidth="1"/>
    <col min="10246" max="10246" width="6.625" style="109" customWidth="1"/>
    <col min="10247" max="10247" width="7.625" style="109" customWidth="1"/>
    <col min="10248" max="10248" width="4.75" style="109" customWidth="1"/>
    <col min="10249" max="10249" width="9.5" style="109" customWidth="1"/>
    <col min="10250" max="10250" width="9.375" style="109" customWidth="1"/>
    <col min="10251" max="10251" width="11" style="109" customWidth="1"/>
    <col min="10252" max="10252" width="12.125" style="109" customWidth="1"/>
    <col min="10253" max="10253" width="8" style="109" customWidth="1"/>
    <col min="10254" max="10494" width="9" style="109"/>
    <col min="10495" max="10495" width="5.875" style="109" customWidth="1"/>
    <col min="10496" max="10496" width="8.75" style="109" customWidth="1"/>
    <col min="10497" max="10497" width="12.25" style="109" customWidth="1"/>
    <col min="10498" max="10498" width="13.875" style="109" customWidth="1"/>
    <col min="10499" max="10499" width="18.875" style="109" customWidth="1"/>
    <col min="10500" max="10500" width="19.75" style="109" customWidth="1"/>
    <col min="10501" max="10501" width="15.125" style="109" customWidth="1"/>
    <col min="10502" max="10502" width="6.625" style="109" customWidth="1"/>
    <col min="10503" max="10503" width="7.625" style="109" customWidth="1"/>
    <col min="10504" max="10504" width="4.75" style="109" customWidth="1"/>
    <col min="10505" max="10505" width="9.5" style="109" customWidth="1"/>
    <col min="10506" max="10506" width="9.375" style="109" customWidth="1"/>
    <col min="10507" max="10507" width="11" style="109" customWidth="1"/>
    <col min="10508" max="10508" width="12.125" style="109" customWidth="1"/>
    <col min="10509" max="10509" width="8" style="109" customWidth="1"/>
    <col min="10510" max="10750" width="9" style="109"/>
    <col min="10751" max="10751" width="5.875" style="109" customWidth="1"/>
    <col min="10752" max="10752" width="8.75" style="109" customWidth="1"/>
    <col min="10753" max="10753" width="12.25" style="109" customWidth="1"/>
    <col min="10754" max="10754" width="13.875" style="109" customWidth="1"/>
    <col min="10755" max="10755" width="18.875" style="109" customWidth="1"/>
    <col min="10756" max="10756" width="19.75" style="109" customWidth="1"/>
    <col min="10757" max="10757" width="15.125" style="109" customWidth="1"/>
    <col min="10758" max="10758" width="6.625" style="109" customWidth="1"/>
    <col min="10759" max="10759" width="7.625" style="109" customWidth="1"/>
    <col min="10760" max="10760" width="4.75" style="109" customWidth="1"/>
    <col min="10761" max="10761" width="9.5" style="109" customWidth="1"/>
    <col min="10762" max="10762" width="9.375" style="109" customWidth="1"/>
    <col min="10763" max="10763" width="11" style="109" customWidth="1"/>
    <col min="10764" max="10764" width="12.125" style="109" customWidth="1"/>
    <col min="10765" max="10765" width="8" style="109" customWidth="1"/>
    <col min="10766" max="11006" width="9" style="109"/>
    <col min="11007" max="11007" width="5.875" style="109" customWidth="1"/>
    <col min="11008" max="11008" width="8.75" style="109" customWidth="1"/>
    <col min="11009" max="11009" width="12.25" style="109" customWidth="1"/>
    <col min="11010" max="11010" width="13.875" style="109" customWidth="1"/>
    <col min="11011" max="11011" width="18.875" style="109" customWidth="1"/>
    <col min="11012" max="11012" width="19.75" style="109" customWidth="1"/>
    <col min="11013" max="11013" width="15.125" style="109" customWidth="1"/>
    <col min="11014" max="11014" width="6.625" style="109" customWidth="1"/>
    <col min="11015" max="11015" width="7.625" style="109" customWidth="1"/>
    <col min="11016" max="11016" width="4.75" style="109" customWidth="1"/>
    <col min="11017" max="11017" width="9.5" style="109" customWidth="1"/>
    <col min="11018" max="11018" width="9.375" style="109" customWidth="1"/>
    <col min="11019" max="11019" width="11" style="109" customWidth="1"/>
    <col min="11020" max="11020" width="12.125" style="109" customWidth="1"/>
    <col min="11021" max="11021" width="8" style="109" customWidth="1"/>
    <col min="11022" max="11262" width="9" style="109"/>
    <col min="11263" max="11263" width="5.875" style="109" customWidth="1"/>
    <col min="11264" max="11264" width="8.75" style="109" customWidth="1"/>
    <col min="11265" max="11265" width="12.25" style="109" customWidth="1"/>
    <col min="11266" max="11266" width="13.875" style="109" customWidth="1"/>
    <col min="11267" max="11267" width="18.875" style="109" customWidth="1"/>
    <col min="11268" max="11268" width="19.75" style="109" customWidth="1"/>
    <col min="11269" max="11269" width="15.125" style="109" customWidth="1"/>
    <col min="11270" max="11270" width="6.625" style="109" customWidth="1"/>
    <col min="11271" max="11271" width="7.625" style="109" customWidth="1"/>
    <col min="11272" max="11272" width="4.75" style="109" customWidth="1"/>
    <col min="11273" max="11273" width="9.5" style="109" customWidth="1"/>
    <col min="11274" max="11274" width="9.375" style="109" customWidth="1"/>
    <col min="11275" max="11275" width="11" style="109" customWidth="1"/>
    <col min="11276" max="11276" width="12.125" style="109" customWidth="1"/>
    <col min="11277" max="11277" width="8" style="109" customWidth="1"/>
    <col min="11278" max="11518" width="9" style="109"/>
    <col min="11519" max="11519" width="5.875" style="109" customWidth="1"/>
    <col min="11520" max="11520" width="8.75" style="109" customWidth="1"/>
    <col min="11521" max="11521" width="12.25" style="109" customWidth="1"/>
    <col min="11522" max="11522" width="13.875" style="109" customWidth="1"/>
    <col min="11523" max="11523" width="18.875" style="109" customWidth="1"/>
    <col min="11524" max="11524" width="19.75" style="109" customWidth="1"/>
    <col min="11525" max="11525" width="15.125" style="109" customWidth="1"/>
    <col min="11526" max="11526" width="6.625" style="109" customWidth="1"/>
    <col min="11527" max="11527" width="7.625" style="109" customWidth="1"/>
    <col min="11528" max="11528" width="4.75" style="109" customWidth="1"/>
    <col min="11529" max="11529" width="9.5" style="109" customWidth="1"/>
    <col min="11530" max="11530" width="9.375" style="109" customWidth="1"/>
    <col min="11531" max="11531" width="11" style="109" customWidth="1"/>
    <col min="11532" max="11532" width="12.125" style="109" customWidth="1"/>
    <col min="11533" max="11533" width="8" style="109" customWidth="1"/>
    <col min="11534" max="11774" width="9" style="109"/>
    <col min="11775" max="11775" width="5.875" style="109" customWidth="1"/>
    <col min="11776" max="11776" width="8.75" style="109" customWidth="1"/>
    <col min="11777" max="11777" width="12.25" style="109" customWidth="1"/>
    <col min="11778" max="11778" width="13.875" style="109" customWidth="1"/>
    <col min="11779" max="11779" width="18.875" style="109" customWidth="1"/>
    <col min="11780" max="11780" width="19.75" style="109" customWidth="1"/>
    <col min="11781" max="11781" width="15.125" style="109" customWidth="1"/>
    <col min="11782" max="11782" width="6.625" style="109" customWidth="1"/>
    <col min="11783" max="11783" width="7.625" style="109" customWidth="1"/>
    <col min="11784" max="11784" width="4.75" style="109" customWidth="1"/>
    <col min="11785" max="11785" width="9.5" style="109" customWidth="1"/>
    <col min="11786" max="11786" width="9.375" style="109" customWidth="1"/>
    <col min="11787" max="11787" width="11" style="109" customWidth="1"/>
    <col min="11788" max="11788" width="12.125" style="109" customWidth="1"/>
    <col min="11789" max="11789" width="8" style="109" customWidth="1"/>
    <col min="11790" max="12030" width="9" style="109"/>
    <col min="12031" max="12031" width="5.875" style="109" customWidth="1"/>
    <col min="12032" max="12032" width="8.75" style="109" customWidth="1"/>
    <col min="12033" max="12033" width="12.25" style="109" customWidth="1"/>
    <col min="12034" max="12034" width="13.875" style="109" customWidth="1"/>
    <col min="12035" max="12035" width="18.875" style="109" customWidth="1"/>
    <col min="12036" max="12036" width="19.75" style="109" customWidth="1"/>
    <col min="12037" max="12037" width="15.125" style="109" customWidth="1"/>
    <col min="12038" max="12038" width="6.625" style="109" customWidth="1"/>
    <col min="12039" max="12039" width="7.625" style="109" customWidth="1"/>
    <col min="12040" max="12040" width="4.75" style="109" customWidth="1"/>
    <col min="12041" max="12041" width="9.5" style="109" customWidth="1"/>
    <col min="12042" max="12042" width="9.375" style="109" customWidth="1"/>
    <col min="12043" max="12043" width="11" style="109" customWidth="1"/>
    <col min="12044" max="12044" width="12.125" style="109" customWidth="1"/>
    <col min="12045" max="12045" width="8" style="109" customWidth="1"/>
    <col min="12046" max="12286" width="9" style="109"/>
    <col min="12287" max="12287" width="5.875" style="109" customWidth="1"/>
    <col min="12288" max="12288" width="8.75" style="109" customWidth="1"/>
    <col min="12289" max="12289" width="12.25" style="109" customWidth="1"/>
    <col min="12290" max="12290" width="13.875" style="109" customWidth="1"/>
    <col min="12291" max="12291" width="18.875" style="109" customWidth="1"/>
    <col min="12292" max="12292" width="19.75" style="109" customWidth="1"/>
    <col min="12293" max="12293" width="15.125" style="109" customWidth="1"/>
    <col min="12294" max="12294" width="6.625" style="109" customWidth="1"/>
    <col min="12295" max="12295" width="7.625" style="109" customWidth="1"/>
    <col min="12296" max="12296" width="4.75" style="109" customWidth="1"/>
    <col min="12297" max="12297" width="9.5" style="109" customWidth="1"/>
    <col min="12298" max="12298" width="9.375" style="109" customWidth="1"/>
    <col min="12299" max="12299" width="11" style="109" customWidth="1"/>
    <col min="12300" max="12300" width="12.125" style="109" customWidth="1"/>
    <col min="12301" max="12301" width="8" style="109" customWidth="1"/>
    <col min="12302" max="12542" width="9" style="109"/>
    <col min="12543" max="12543" width="5.875" style="109" customWidth="1"/>
    <col min="12544" max="12544" width="8.75" style="109" customWidth="1"/>
    <col min="12545" max="12545" width="12.25" style="109" customWidth="1"/>
    <col min="12546" max="12546" width="13.875" style="109" customWidth="1"/>
    <col min="12547" max="12547" width="18.875" style="109" customWidth="1"/>
    <col min="12548" max="12548" width="19.75" style="109" customWidth="1"/>
    <col min="12549" max="12549" width="15.125" style="109" customWidth="1"/>
    <col min="12550" max="12550" width="6.625" style="109" customWidth="1"/>
    <col min="12551" max="12551" width="7.625" style="109" customWidth="1"/>
    <col min="12552" max="12552" width="4.75" style="109" customWidth="1"/>
    <col min="12553" max="12553" width="9.5" style="109" customWidth="1"/>
    <col min="12554" max="12554" width="9.375" style="109" customWidth="1"/>
    <col min="12555" max="12555" width="11" style="109" customWidth="1"/>
    <col min="12556" max="12556" width="12.125" style="109" customWidth="1"/>
    <col min="12557" max="12557" width="8" style="109" customWidth="1"/>
    <col min="12558" max="12798" width="9" style="109"/>
    <col min="12799" max="12799" width="5.875" style="109" customWidth="1"/>
    <col min="12800" max="12800" width="8.75" style="109" customWidth="1"/>
    <col min="12801" max="12801" width="12.25" style="109" customWidth="1"/>
    <col min="12802" max="12802" width="13.875" style="109" customWidth="1"/>
    <col min="12803" max="12803" width="18.875" style="109" customWidth="1"/>
    <col min="12804" max="12804" width="19.75" style="109" customWidth="1"/>
    <col min="12805" max="12805" width="15.125" style="109" customWidth="1"/>
    <col min="12806" max="12806" width="6.625" style="109" customWidth="1"/>
    <col min="12807" max="12807" width="7.625" style="109" customWidth="1"/>
    <col min="12808" max="12808" width="4.75" style="109" customWidth="1"/>
    <col min="12809" max="12809" width="9.5" style="109" customWidth="1"/>
    <col min="12810" max="12810" width="9.375" style="109" customWidth="1"/>
    <col min="12811" max="12811" width="11" style="109" customWidth="1"/>
    <col min="12812" max="12812" width="12.125" style="109" customWidth="1"/>
    <col min="12813" max="12813" width="8" style="109" customWidth="1"/>
    <col min="12814" max="13054" width="9" style="109"/>
    <col min="13055" max="13055" width="5.875" style="109" customWidth="1"/>
    <col min="13056" max="13056" width="8.75" style="109" customWidth="1"/>
    <col min="13057" max="13057" width="12.25" style="109" customWidth="1"/>
    <col min="13058" max="13058" width="13.875" style="109" customWidth="1"/>
    <col min="13059" max="13059" width="18.875" style="109" customWidth="1"/>
    <col min="13060" max="13060" width="19.75" style="109" customWidth="1"/>
    <col min="13061" max="13061" width="15.125" style="109" customWidth="1"/>
    <col min="13062" max="13062" width="6.625" style="109" customWidth="1"/>
    <col min="13063" max="13063" width="7.625" style="109" customWidth="1"/>
    <col min="13064" max="13064" width="4.75" style="109" customWidth="1"/>
    <col min="13065" max="13065" width="9.5" style="109" customWidth="1"/>
    <col min="13066" max="13066" width="9.375" style="109" customWidth="1"/>
    <col min="13067" max="13067" width="11" style="109" customWidth="1"/>
    <col min="13068" max="13068" width="12.125" style="109" customWidth="1"/>
    <col min="13069" max="13069" width="8" style="109" customWidth="1"/>
    <col min="13070" max="13310" width="9" style="109"/>
    <col min="13311" max="13311" width="5.875" style="109" customWidth="1"/>
    <col min="13312" max="13312" width="8.75" style="109" customWidth="1"/>
    <col min="13313" max="13313" width="12.25" style="109" customWidth="1"/>
    <col min="13314" max="13314" width="13.875" style="109" customWidth="1"/>
    <col min="13315" max="13315" width="18.875" style="109" customWidth="1"/>
    <col min="13316" max="13316" width="19.75" style="109" customWidth="1"/>
    <col min="13317" max="13317" width="15.125" style="109" customWidth="1"/>
    <col min="13318" max="13318" width="6.625" style="109" customWidth="1"/>
    <col min="13319" max="13319" width="7.625" style="109" customWidth="1"/>
    <col min="13320" max="13320" width="4.75" style="109" customWidth="1"/>
    <col min="13321" max="13321" width="9.5" style="109" customWidth="1"/>
    <col min="13322" max="13322" width="9.375" style="109" customWidth="1"/>
    <col min="13323" max="13323" width="11" style="109" customWidth="1"/>
    <col min="13324" max="13324" width="12.125" style="109" customWidth="1"/>
    <col min="13325" max="13325" width="8" style="109" customWidth="1"/>
    <col min="13326" max="13566" width="9" style="109"/>
    <col min="13567" max="13567" width="5.875" style="109" customWidth="1"/>
    <col min="13568" max="13568" width="8.75" style="109" customWidth="1"/>
    <col min="13569" max="13569" width="12.25" style="109" customWidth="1"/>
    <col min="13570" max="13570" width="13.875" style="109" customWidth="1"/>
    <col min="13571" max="13571" width="18.875" style="109" customWidth="1"/>
    <col min="13572" max="13572" width="19.75" style="109" customWidth="1"/>
    <col min="13573" max="13573" width="15.125" style="109" customWidth="1"/>
    <col min="13574" max="13574" width="6.625" style="109" customWidth="1"/>
    <col min="13575" max="13575" width="7.625" style="109" customWidth="1"/>
    <col min="13576" max="13576" width="4.75" style="109" customWidth="1"/>
    <col min="13577" max="13577" width="9.5" style="109" customWidth="1"/>
    <col min="13578" max="13578" width="9.375" style="109" customWidth="1"/>
    <col min="13579" max="13579" width="11" style="109" customWidth="1"/>
    <col min="13580" max="13580" width="12.125" style="109" customWidth="1"/>
    <col min="13581" max="13581" width="8" style="109" customWidth="1"/>
    <col min="13582" max="13822" width="9" style="109"/>
    <col min="13823" max="13823" width="5.875" style="109" customWidth="1"/>
    <col min="13824" max="13824" width="8.75" style="109" customWidth="1"/>
    <col min="13825" max="13825" width="12.25" style="109" customWidth="1"/>
    <col min="13826" max="13826" width="13.875" style="109" customWidth="1"/>
    <col min="13827" max="13827" width="18.875" style="109" customWidth="1"/>
    <col min="13828" max="13828" width="19.75" style="109" customWidth="1"/>
    <col min="13829" max="13829" width="15.125" style="109" customWidth="1"/>
    <col min="13830" max="13830" width="6.625" style="109" customWidth="1"/>
    <col min="13831" max="13831" width="7.625" style="109" customWidth="1"/>
    <col min="13832" max="13832" width="4.75" style="109" customWidth="1"/>
    <col min="13833" max="13833" width="9.5" style="109" customWidth="1"/>
    <col min="13834" max="13834" width="9.375" style="109" customWidth="1"/>
    <col min="13835" max="13835" width="11" style="109" customWidth="1"/>
    <col min="13836" max="13836" width="12.125" style="109" customWidth="1"/>
    <col min="13837" max="13837" width="8" style="109" customWidth="1"/>
    <col min="13838" max="14078" width="9" style="109"/>
    <col min="14079" max="14079" width="5.875" style="109" customWidth="1"/>
    <col min="14080" max="14080" width="8.75" style="109" customWidth="1"/>
    <col min="14081" max="14081" width="12.25" style="109" customWidth="1"/>
    <col min="14082" max="14082" width="13.875" style="109" customWidth="1"/>
    <col min="14083" max="14083" width="18.875" style="109" customWidth="1"/>
    <col min="14084" max="14084" width="19.75" style="109" customWidth="1"/>
    <col min="14085" max="14085" width="15.125" style="109" customWidth="1"/>
    <col min="14086" max="14086" width="6.625" style="109" customWidth="1"/>
    <col min="14087" max="14087" width="7.625" style="109" customWidth="1"/>
    <col min="14088" max="14088" width="4.75" style="109" customWidth="1"/>
    <col min="14089" max="14089" width="9.5" style="109" customWidth="1"/>
    <col min="14090" max="14090" width="9.375" style="109" customWidth="1"/>
    <col min="14091" max="14091" width="11" style="109" customWidth="1"/>
    <col min="14092" max="14092" width="12.125" style="109" customWidth="1"/>
    <col min="14093" max="14093" width="8" style="109" customWidth="1"/>
    <col min="14094" max="14334" width="9" style="109"/>
    <col min="14335" max="14335" width="5.875" style="109" customWidth="1"/>
    <col min="14336" max="14336" width="8.75" style="109" customWidth="1"/>
    <col min="14337" max="14337" width="12.25" style="109" customWidth="1"/>
    <col min="14338" max="14338" width="13.875" style="109" customWidth="1"/>
    <col min="14339" max="14339" width="18.875" style="109" customWidth="1"/>
    <col min="14340" max="14340" width="19.75" style="109" customWidth="1"/>
    <col min="14341" max="14341" width="15.125" style="109" customWidth="1"/>
    <col min="14342" max="14342" width="6.625" style="109" customWidth="1"/>
    <col min="14343" max="14343" width="7.625" style="109" customWidth="1"/>
    <col min="14344" max="14344" width="4.75" style="109" customWidth="1"/>
    <col min="14345" max="14345" width="9.5" style="109" customWidth="1"/>
    <col min="14346" max="14346" width="9.375" style="109" customWidth="1"/>
    <col min="14347" max="14347" width="11" style="109" customWidth="1"/>
    <col min="14348" max="14348" width="12.125" style="109" customWidth="1"/>
    <col min="14349" max="14349" width="8" style="109" customWidth="1"/>
    <col min="14350" max="14590" width="9" style="109"/>
    <col min="14591" max="14591" width="5.875" style="109" customWidth="1"/>
    <col min="14592" max="14592" width="8.75" style="109" customWidth="1"/>
    <col min="14593" max="14593" width="12.25" style="109" customWidth="1"/>
    <col min="14594" max="14594" width="13.875" style="109" customWidth="1"/>
    <col min="14595" max="14595" width="18.875" style="109" customWidth="1"/>
    <col min="14596" max="14596" width="19.75" style="109" customWidth="1"/>
    <col min="14597" max="14597" width="15.125" style="109" customWidth="1"/>
    <col min="14598" max="14598" width="6.625" style="109" customWidth="1"/>
    <col min="14599" max="14599" width="7.625" style="109" customWidth="1"/>
    <col min="14600" max="14600" width="4.75" style="109" customWidth="1"/>
    <col min="14601" max="14601" width="9.5" style="109" customWidth="1"/>
    <col min="14602" max="14602" width="9.375" style="109" customWidth="1"/>
    <col min="14603" max="14603" width="11" style="109" customWidth="1"/>
    <col min="14604" max="14604" width="12.125" style="109" customWidth="1"/>
    <col min="14605" max="14605" width="8" style="109" customWidth="1"/>
    <col min="14606" max="14846" width="9" style="109"/>
    <col min="14847" max="14847" width="5.875" style="109" customWidth="1"/>
    <col min="14848" max="14848" width="8.75" style="109" customWidth="1"/>
    <col min="14849" max="14849" width="12.25" style="109" customWidth="1"/>
    <col min="14850" max="14850" width="13.875" style="109" customWidth="1"/>
    <col min="14851" max="14851" width="18.875" style="109" customWidth="1"/>
    <col min="14852" max="14852" width="19.75" style="109" customWidth="1"/>
    <col min="14853" max="14853" width="15.125" style="109" customWidth="1"/>
    <col min="14854" max="14854" width="6.625" style="109" customWidth="1"/>
    <col min="14855" max="14855" width="7.625" style="109" customWidth="1"/>
    <col min="14856" max="14856" width="4.75" style="109" customWidth="1"/>
    <col min="14857" max="14857" width="9.5" style="109" customWidth="1"/>
    <col min="14858" max="14858" width="9.375" style="109" customWidth="1"/>
    <col min="14859" max="14859" width="11" style="109" customWidth="1"/>
    <col min="14860" max="14860" width="12.125" style="109" customWidth="1"/>
    <col min="14861" max="14861" width="8" style="109" customWidth="1"/>
    <col min="14862" max="15102" width="9" style="109"/>
    <col min="15103" max="15103" width="5.875" style="109" customWidth="1"/>
    <col min="15104" max="15104" width="8.75" style="109" customWidth="1"/>
    <col min="15105" max="15105" width="12.25" style="109" customWidth="1"/>
    <col min="15106" max="15106" width="13.875" style="109" customWidth="1"/>
    <col min="15107" max="15107" width="18.875" style="109" customWidth="1"/>
    <col min="15108" max="15108" width="19.75" style="109" customWidth="1"/>
    <col min="15109" max="15109" width="15.125" style="109" customWidth="1"/>
    <col min="15110" max="15110" width="6.625" style="109" customWidth="1"/>
    <col min="15111" max="15111" width="7.625" style="109" customWidth="1"/>
    <col min="15112" max="15112" width="4.75" style="109" customWidth="1"/>
    <col min="15113" max="15113" width="9.5" style="109" customWidth="1"/>
    <col min="15114" max="15114" width="9.375" style="109" customWidth="1"/>
    <col min="15115" max="15115" width="11" style="109" customWidth="1"/>
    <col min="15116" max="15116" width="12.125" style="109" customWidth="1"/>
    <col min="15117" max="15117" width="8" style="109" customWidth="1"/>
    <col min="15118" max="15358" width="9" style="109"/>
    <col min="15359" max="15359" width="5.875" style="109" customWidth="1"/>
    <col min="15360" max="15360" width="8.75" style="109" customWidth="1"/>
    <col min="15361" max="15361" width="12.25" style="109" customWidth="1"/>
    <col min="15362" max="15362" width="13.875" style="109" customWidth="1"/>
    <col min="15363" max="15363" width="18.875" style="109" customWidth="1"/>
    <col min="15364" max="15364" width="19.75" style="109" customWidth="1"/>
    <col min="15365" max="15365" width="15.125" style="109" customWidth="1"/>
    <col min="15366" max="15366" width="6.625" style="109" customWidth="1"/>
    <col min="15367" max="15367" width="7.625" style="109" customWidth="1"/>
    <col min="15368" max="15368" width="4.75" style="109" customWidth="1"/>
    <col min="15369" max="15369" width="9.5" style="109" customWidth="1"/>
    <col min="15370" max="15370" width="9.375" style="109" customWidth="1"/>
    <col min="15371" max="15371" width="11" style="109" customWidth="1"/>
    <col min="15372" max="15372" width="12.125" style="109" customWidth="1"/>
    <col min="15373" max="15373" width="8" style="109" customWidth="1"/>
    <col min="15374" max="15614" width="9" style="109"/>
    <col min="15615" max="15615" width="5.875" style="109" customWidth="1"/>
    <col min="15616" max="15616" width="8.75" style="109" customWidth="1"/>
    <col min="15617" max="15617" width="12.25" style="109" customWidth="1"/>
    <col min="15618" max="15618" width="13.875" style="109" customWidth="1"/>
    <col min="15619" max="15619" width="18.875" style="109" customWidth="1"/>
    <col min="15620" max="15620" width="19.75" style="109" customWidth="1"/>
    <col min="15621" max="15621" width="15.125" style="109" customWidth="1"/>
    <col min="15622" max="15622" width="6.625" style="109" customWidth="1"/>
    <col min="15623" max="15623" width="7.625" style="109" customWidth="1"/>
    <col min="15624" max="15624" width="4.75" style="109" customWidth="1"/>
    <col min="15625" max="15625" width="9.5" style="109" customWidth="1"/>
    <col min="15626" max="15626" width="9.375" style="109" customWidth="1"/>
    <col min="15627" max="15627" width="11" style="109" customWidth="1"/>
    <col min="15628" max="15628" width="12.125" style="109" customWidth="1"/>
    <col min="15629" max="15629" width="8" style="109" customWidth="1"/>
    <col min="15630" max="15870" width="9" style="109"/>
    <col min="15871" max="15871" width="5.875" style="109" customWidth="1"/>
    <col min="15872" max="15872" width="8.75" style="109" customWidth="1"/>
    <col min="15873" max="15873" width="12.25" style="109" customWidth="1"/>
    <col min="15874" max="15874" width="13.875" style="109" customWidth="1"/>
    <col min="15875" max="15875" width="18.875" style="109" customWidth="1"/>
    <col min="15876" max="15876" width="19.75" style="109" customWidth="1"/>
    <col min="15877" max="15877" width="15.125" style="109" customWidth="1"/>
    <col min="15878" max="15878" width="6.625" style="109" customWidth="1"/>
    <col min="15879" max="15879" width="7.625" style="109" customWidth="1"/>
    <col min="15880" max="15880" width="4.75" style="109" customWidth="1"/>
    <col min="15881" max="15881" width="9.5" style="109" customWidth="1"/>
    <col min="15882" max="15882" width="9.375" style="109" customWidth="1"/>
    <col min="15883" max="15883" width="11" style="109" customWidth="1"/>
    <col min="15884" max="15884" width="12.125" style="109" customWidth="1"/>
    <col min="15885" max="15885" width="8" style="109" customWidth="1"/>
    <col min="15886" max="16126" width="9" style="109"/>
    <col min="16127" max="16127" width="5.875" style="109" customWidth="1"/>
    <col min="16128" max="16128" width="8.75" style="109" customWidth="1"/>
    <col min="16129" max="16129" width="12.25" style="109" customWidth="1"/>
    <col min="16130" max="16130" width="13.875" style="109" customWidth="1"/>
    <col min="16131" max="16131" width="18.875" style="109" customWidth="1"/>
    <col min="16132" max="16132" width="19.75" style="109" customWidth="1"/>
    <col min="16133" max="16133" width="15.125" style="109" customWidth="1"/>
    <col min="16134" max="16134" width="6.625" style="109" customWidth="1"/>
    <col min="16135" max="16135" width="7.625" style="109" customWidth="1"/>
    <col min="16136" max="16136" width="4.75" style="109" customWidth="1"/>
    <col min="16137" max="16137" width="9.5" style="109" customWidth="1"/>
    <col min="16138" max="16138" width="9.375" style="109" customWidth="1"/>
    <col min="16139" max="16139" width="11" style="109" customWidth="1"/>
    <col min="16140" max="16140" width="12.125" style="109" customWidth="1"/>
    <col min="16141" max="16141" width="8" style="109" customWidth="1"/>
    <col min="16142" max="16384" width="9" style="109"/>
  </cols>
  <sheetData>
    <row r="1" s="106" customFormat="1" ht="42.75" customHeight="1" spans="1:13">
      <c r="A1" s="111" t="s">
        <v>40</v>
      </c>
      <c r="B1" s="111"/>
      <c r="C1" s="111"/>
      <c r="D1" s="111"/>
      <c r="E1" s="111"/>
      <c r="F1" s="111"/>
      <c r="G1" s="111"/>
      <c r="H1" s="111"/>
      <c r="I1" s="111"/>
      <c r="J1" s="122"/>
      <c r="K1" s="122"/>
      <c r="L1" s="122"/>
      <c r="M1" s="122"/>
    </row>
    <row r="2" s="106" customFormat="1" ht="24.75" customHeight="1" spans="10:13">
      <c r="J2" s="123"/>
      <c r="K2" s="123"/>
      <c r="L2" s="123"/>
      <c r="M2" s="123"/>
    </row>
    <row r="3" s="107" customFormat="1" ht="26.25" customHeight="1" spans="1:13">
      <c r="A3" s="112" t="s">
        <v>41</v>
      </c>
      <c r="B3" s="113" t="s">
        <v>2</v>
      </c>
      <c r="C3" s="113" t="s">
        <v>42</v>
      </c>
      <c r="D3" s="113" t="s">
        <v>43</v>
      </c>
      <c r="E3" s="113" t="s">
        <v>4</v>
      </c>
      <c r="F3" s="113" t="s">
        <v>44</v>
      </c>
      <c r="G3" s="112" t="s">
        <v>6</v>
      </c>
      <c r="H3" s="112" t="s">
        <v>13</v>
      </c>
      <c r="I3" s="113" t="s">
        <v>10</v>
      </c>
      <c r="J3" s="124" t="s">
        <v>3</v>
      </c>
      <c r="K3" s="125" t="s">
        <v>12</v>
      </c>
      <c r="L3" s="125" t="s">
        <v>6</v>
      </c>
      <c r="M3" s="125" t="s">
        <v>13</v>
      </c>
    </row>
    <row r="4" s="107" customFormat="1" ht="26.25" customHeight="1" spans="1:13">
      <c r="A4" s="112"/>
      <c r="B4" s="114"/>
      <c r="C4" s="114"/>
      <c r="D4" s="114"/>
      <c r="E4" s="114"/>
      <c r="F4" s="114"/>
      <c r="G4" s="112"/>
      <c r="H4" s="112"/>
      <c r="I4" s="114"/>
      <c r="J4" s="126"/>
      <c r="K4" s="125"/>
      <c r="L4" s="125"/>
      <c r="M4" s="125"/>
    </row>
    <row r="5" s="108" customFormat="1" ht="30" customHeight="1" spans="1:14">
      <c r="A5" s="115">
        <v>1</v>
      </c>
      <c r="B5" s="115" t="s">
        <v>45</v>
      </c>
      <c r="C5" s="115">
        <v>7.25</v>
      </c>
      <c r="D5" s="115">
        <v>4.3</v>
      </c>
      <c r="E5" s="115">
        <f>+ROUND(C5*D5,2)</f>
        <v>31.18</v>
      </c>
      <c r="F5" s="115">
        <v>970</v>
      </c>
      <c r="G5" s="115">
        <f>+ROUND(F5*E5/10000,2)</f>
        <v>3.02</v>
      </c>
      <c r="H5" s="115">
        <f>+G5*3</f>
        <v>9.06</v>
      </c>
      <c r="I5" s="115" t="s">
        <v>46</v>
      </c>
      <c r="J5" s="127" t="s">
        <v>47</v>
      </c>
      <c r="K5" s="128">
        <v>1125.25</v>
      </c>
      <c r="L5" s="128">
        <v>68.6</v>
      </c>
      <c r="M5" s="128">
        <f t="shared" ref="M5" si="0">L5*3</f>
        <v>205.8</v>
      </c>
      <c r="N5" s="108">
        <f>+L5/K5</f>
        <v>0.0609642301710731</v>
      </c>
    </row>
    <row r="6" ht="30" customHeight="1" spans="1:13">
      <c r="A6" s="115">
        <v>2</v>
      </c>
      <c r="B6" s="116" t="s">
        <v>48</v>
      </c>
      <c r="C6" s="117">
        <v>7.25</v>
      </c>
      <c r="D6" s="117">
        <v>3.75</v>
      </c>
      <c r="E6" s="115">
        <f>+ROUND(C6*D6,2)</f>
        <v>27.19</v>
      </c>
      <c r="F6" s="116">
        <v>970</v>
      </c>
      <c r="G6" s="115">
        <f>+ROUND(F6*E6/10000,2)</f>
        <v>2.64</v>
      </c>
      <c r="H6" s="115">
        <f>+G6*3</f>
        <v>7.92</v>
      </c>
      <c r="I6" s="115" t="s">
        <v>46</v>
      </c>
      <c r="J6" s="129"/>
      <c r="K6" s="130">
        <f>SUM(K5:K5)</f>
        <v>1125.25</v>
      </c>
      <c r="L6" s="130">
        <f>SUM(L5:L5)</f>
        <v>68.6</v>
      </c>
      <c r="M6" s="130">
        <f>SUM(M5:M5)</f>
        <v>205.8</v>
      </c>
    </row>
    <row r="7" ht="30" customHeight="1" spans="1:9">
      <c r="A7" s="115">
        <v>3</v>
      </c>
      <c r="B7" s="116" t="s">
        <v>49</v>
      </c>
      <c r="C7" s="117">
        <v>7.25</v>
      </c>
      <c r="D7" s="117">
        <v>3.65</v>
      </c>
      <c r="E7" s="115">
        <f>+ROUND(C7*D7,2)</f>
        <v>26.46</v>
      </c>
      <c r="F7" s="116">
        <v>970</v>
      </c>
      <c r="G7" s="115">
        <f>+ROUND(F7*E7/10000,2)</f>
        <v>2.57</v>
      </c>
      <c r="H7" s="115">
        <f>+G7*3</f>
        <v>7.71</v>
      </c>
      <c r="I7" s="115" t="s">
        <v>46</v>
      </c>
    </row>
    <row r="8" ht="30" customHeight="1" spans="1:9">
      <c r="A8" s="115">
        <v>4</v>
      </c>
      <c r="B8" s="116" t="s">
        <v>50</v>
      </c>
      <c r="C8" s="117">
        <v>8.7</v>
      </c>
      <c r="D8" s="117">
        <v>4.1</v>
      </c>
      <c r="E8" s="115">
        <f>+ROUND(C8*D8,2)</f>
        <v>35.67</v>
      </c>
      <c r="F8" s="116">
        <v>970</v>
      </c>
      <c r="G8" s="115">
        <f>+ROUND(F8*E8/10000,2)</f>
        <v>3.46</v>
      </c>
      <c r="H8" s="115">
        <f>+G8*3</f>
        <v>10.38</v>
      </c>
      <c r="I8" s="115" t="s">
        <v>46</v>
      </c>
    </row>
    <row r="9" ht="30" customHeight="1" spans="1:9">
      <c r="A9" s="118">
        <v>5</v>
      </c>
      <c r="B9" s="117" t="s">
        <v>51</v>
      </c>
      <c r="C9" s="117">
        <v>8.7</v>
      </c>
      <c r="D9" s="117">
        <v>10.5</v>
      </c>
      <c r="E9" s="115">
        <f>+ROUND(C9*D9,2)</f>
        <v>91.35</v>
      </c>
      <c r="F9" s="116">
        <v>970</v>
      </c>
      <c r="G9" s="118">
        <f>+ROUND((E9*F9+E10*F10)/10000,2)</f>
        <v>15.52</v>
      </c>
      <c r="H9" s="118">
        <f>+G9*3</f>
        <v>46.56</v>
      </c>
      <c r="I9" s="115" t="s">
        <v>46</v>
      </c>
    </row>
    <row r="10" ht="30" customHeight="1" spans="1:9">
      <c r="A10" s="119"/>
      <c r="B10" s="117"/>
      <c r="C10" s="116"/>
      <c r="D10" s="116"/>
      <c r="E10" s="116">
        <f>+E9+E8+7.4*1.4</f>
        <v>137.38</v>
      </c>
      <c r="F10" s="116">
        <v>485</v>
      </c>
      <c r="G10" s="119"/>
      <c r="H10" s="119"/>
      <c r="I10" s="115" t="s">
        <v>52</v>
      </c>
    </row>
    <row r="11" ht="30" customHeight="1" spans="1:9">
      <c r="A11" s="120" t="s">
        <v>53</v>
      </c>
      <c r="B11" s="121"/>
      <c r="C11" s="116"/>
      <c r="D11" s="116"/>
      <c r="E11" s="116">
        <f>SUM(E5:E10)</f>
        <v>349.23</v>
      </c>
      <c r="F11" s="116"/>
      <c r="G11" s="116">
        <f>SUM(G5:G10)</f>
        <v>27.21</v>
      </c>
      <c r="H11" s="116">
        <f>SUM(H5:H10)</f>
        <v>81.63</v>
      </c>
      <c r="I11" s="131"/>
    </row>
    <row r="15" spans="7:7">
      <c r="G15" s="109">
        <f>+G11/E11</f>
        <v>0.0779142685336311</v>
      </c>
    </row>
  </sheetData>
  <mergeCells count="21">
    <mergeCell ref="A1:I1"/>
    <mergeCell ref="J1:M1"/>
    <mergeCell ref="J2:M2"/>
    <mergeCell ref="A11:B11"/>
    <mergeCell ref="A3:A4"/>
    <mergeCell ref="A9:A10"/>
    <mergeCell ref="B3:B4"/>
    <mergeCell ref="B9:B10"/>
    <mergeCell ref="C3:C4"/>
    <mergeCell ref="D3:D4"/>
    <mergeCell ref="E3:E4"/>
    <mergeCell ref="F3:F4"/>
    <mergeCell ref="G3:G4"/>
    <mergeCell ref="G9:G10"/>
    <mergeCell ref="H3:H4"/>
    <mergeCell ref="H9:H10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8"/>
  <sheetViews>
    <sheetView topLeftCell="A39" workbookViewId="0">
      <selection activeCell="K67" sqref="K67"/>
    </sheetView>
  </sheetViews>
  <sheetFormatPr defaultColWidth="9" defaultRowHeight="20.1" customHeight="1"/>
  <cols>
    <col min="1" max="1" width="6.21666666666667" style="1" customWidth="1"/>
    <col min="2" max="2" width="13.2166666666667" style="1" customWidth="1"/>
    <col min="3" max="3" width="14.8916666666667" style="1" customWidth="1"/>
    <col min="4" max="4" width="16" style="1" customWidth="1"/>
    <col min="5" max="5" width="15.8916666666667" style="1" customWidth="1"/>
    <col min="6" max="6" width="16.6666666666667" style="1" customWidth="1"/>
    <col min="7" max="7" width="4" style="1" customWidth="1"/>
    <col min="8" max="8" width="6.21666666666667" style="1" customWidth="1"/>
    <col min="9" max="9" width="14.6666666666667" style="1" customWidth="1"/>
    <col min="10" max="10" width="16.3666666666667" style="2" customWidth="1"/>
    <col min="11" max="11" width="10" style="2" customWidth="1"/>
    <col min="12" max="12" width="11.8916666666667" style="2" customWidth="1"/>
    <col min="13" max="13" width="13.8916666666667" style="2" customWidth="1"/>
    <col min="14" max="14" width="9.10833333333333" style="2" customWidth="1"/>
    <col min="15" max="15" width="6.21666666666667" style="1" customWidth="1"/>
    <col min="16" max="16" width="15.4583333333333" style="1" customWidth="1"/>
    <col min="17" max="18" width="15.4416666666667" style="1" customWidth="1"/>
    <col min="19" max="19" width="13.1083333333333" style="1" customWidth="1"/>
    <col min="20" max="20" width="14" style="1" customWidth="1"/>
    <col min="21" max="21" width="12.1083333333333" style="1" customWidth="1"/>
    <col min="22" max="22" width="8.10833333333333" style="1" customWidth="1"/>
    <col min="23" max="23" width="6.21666666666667" style="1" customWidth="1"/>
    <col min="24" max="24" width="13.2166666666667" style="1" customWidth="1"/>
    <col min="25" max="25" width="9" style="1"/>
    <col min="26" max="26" width="12.6666666666667" style="1"/>
    <col min="27" max="27" width="9.725" style="1"/>
    <col min="28" max="28" width="12.4416666666667" style="1" customWidth="1"/>
    <col min="29" max="16384" width="9" style="1"/>
  </cols>
  <sheetData>
    <row r="1" s="1" customFormat="1" customHeight="1" spans="1:14">
      <c r="A1" s="1" t="s">
        <v>54</v>
      </c>
      <c r="J1" s="2"/>
      <c r="K1" s="2"/>
      <c r="L1" s="2"/>
      <c r="M1" s="2"/>
      <c r="N1" s="2"/>
    </row>
    <row r="2" s="1" customFormat="1" ht="6" customHeight="1" spans="10:14">
      <c r="J2" s="2"/>
      <c r="K2" s="2"/>
      <c r="L2" s="2"/>
      <c r="M2" s="2"/>
      <c r="N2" s="2"/>
    </row>
    <row r="3" s="1" customFormat="1" customHeight="1" spans="1:30">
      <c r="A3" s="3" t="s">
        <v>55</v>
      </c>
      <c r="B3" s="4"/>
      <c r="C3" s="4" t="s">
        <v>56</v>
      </c>
      <c r="D3" s="4" t="s">
        <v>57</v>
      </c>
      <c r="E3" s="4" t="s">
        <v>58</v>
      </c>
      <c r="F3" s="5" t="s">
        <v>59</v>
      </c>
      <c r="G3" s="6"/>
      <c r="H3" s="3" t="s">
        <v>60</v>
      </c>
      <c r="I3" s="4"/>
      <c r="J3" s="42" t="s">
        <v>61</v>
      </c>
      <c r="K3" s="42" t="s">
        <v>57</v>
      </c>
      <c r="L3" s="42" t="s">
        <v>58</v>
      </c>
      <c r="M3" s="43" t="s">
        <v>59</v>
      </c>
      <c r="N3" s="12"/>
      <c r="O3" s="3" t="s">
        <v>55</v>
      </c>
      <c r="P3" s="4"/>
      <c r="Q3" s="52"/>
      <c r="R3" s="52"/>
      <c r="S3" s="52"/>
      <c r="T3" s="52"/>
      <c r="U3" s="53"/>
      <c r="V3" s="54"/>
      <c r="W3" s="3" t="s">
        <v>55</v>
      </c>
      <c r="X3" s="4"/>
      <c r="Y3" s="4" t="s">
        <v>62</v>
      </c>
      <c r="Z3" s="4"/>
      <c r="AA3" s="4"/>
      <c r="AB3" s="4"/>
      <c r="AC3" s="5"/>
      <c r="AD3" s="71"/>
    </row>
    <row r="4" s="1" customFormat="1" customHeight="1" spans="1:30">
      <c r="A4" s="7"/>
      <c r="B4" s="8"/>
      <c r="C4" s="8"/>
      <c r="D4" s="8"/>
      <c r="E4" s="8"/>
      <c r="F4" s="9"/>
      <c r="G4" s="6"/>
      <c r="H4" s="7"/>
      <c r="I4" s="8"/>
      <c r="J4" s="11"/>
      <c r="K4" s="11"/>
      <c r="L4" s="11"/>
      <c r="M4" s="44"/>
      <c r="N4" s="12"/>
      <c r="O4" s="45"/>
      <c r="P4" s="46"/>
      <c r="Q4" s="55" t="s">
        <v>63</v>
      </c>
      <c r="R4" s="55" t="s">
        <v>64</v>
      </c>
      <c r="S4" s="55" t="s">
        <v>65</v>
      </c>
      <c r="T4" s="55" t="s">
        <v>66</v>
      </c>
      <c r="U4" s="56" t="s">
        <v>67</v>
      </c>
      <c r="V4" s="57"/>
      <c r="W4" s="45"/>
      <c r="X4" s="46"/>
      <c r="Y4" s="8" t="s">
        <v>63</v>
      </c>
      <c r="Z4" s="8" t="s">
        <v>64</v>
      </c>
      <c r="AA4" s="8" t="s">
        <v>65</v>
      </c>
      <c r="AB4" s="8" t="s">
        <v>66</v>
      </c>
      <c r="AC4" s="9" t="s">
        <v>67</v>
      </c>
      <c r="AD4" s="60"/>
    </row>
    <row r="5" s="1" customFormat="1" ht="26.1" customHeight="1" spans="1:30">
      <c r="A5" s="7"/>
      <c r="B5" s="8" t="s">
        <v>68</v>
      </c>
      <c r="C5" s="10" t="s">
        <v>69</v>
      </c>
      <c r="D5" s="11">
        <f>2200/30*12</f>
        <v>880</v>
      </c>
      <c r="E5" s="11">
        <f>6000/70*12</f>
        <v>1028.57142857143</v>
      </c>
      <c r="F5" s="11">
        <f>5000/60*12</f>
        <v>1000</v>
      </c>
      <c r="G5" s="12"/>
      <c r="H5" s="7"/>
      <c r="I5" s="8" t="s">
        <v>68</v>
      </c>
      <c r="J5" s="11"/>
      <c r="K5" s="11">
        <f t="shared" ref="K5:M5" si="0">+D5</f>
        <v>880</v>
      </c>
      <c r="L5" s="11">
        <f t="shared" si="0"/>
        <v>1028.57142857143</v>
      </c>
      <c r="M5" s="44">
        <f t="shared" si="0"/>
        <v>1000</v>
      </c>
      <c r="N5" s="12"/>
      <c r="O5" s="7"/>
      <c r="P5" s="8" t="s">
        <v>68</v>
      </c>
      <c r="Q5" s="58"/>
      <c r="R5" s="58"/>
      <c r="S5" s="58"/>
      <c r="T5" s="58"/>
      <c r="U5" s="59"/>
      <c r="V5" s="60"/>
      <c r="W5" s="45" t="s">
        <v>70</v>
      </c>
      <c r="X5" s="8"/>
      <c r="Y5" s="61"/>
      <c r="Z5" s="61"/>
      <c r="AA5" s="61"/>
      <c r="AB5" s="61"/>
      <c r="AC5" s="62"/>
      <c r="AD5" s="60"/>
    </row>
    <row r="6" s="1" customFormat="1" customHeight="1" spans="1:30">
      <c r="A6" s="7" t="s">
        <v>70</v>
      </c>
      <c r="B6" s="8" t="s">
        <v>71</v>
      </c>
      <c r="C6" s="10"/>
      <c r="D6" s="10"/>
      <c r="E6" s="10"/>
      <c r="F6" s="13"/>
      <c r="G6" s="14"/>
      <c r="H6" s="7" t="s">
        <v>70</v>
      </c>
      <c r="I6" s="8" t="s">
        <v>71</v>
      </c>
      <c r="J6" s="11">
        <v>100</v>
      </c>
      <c r="K6" s="11">
        <v>100</v>
      </c>
      <c r="L6" s="11">
        <v>100</v>
      </c>
      <c r="M6" s="44">
        <v>100</v>
      </c>
      <c r="N6" s="12">
        <f>+K67</f>
        <v>1122.61</v>
      </c>
      <c r="O6" s="7" t="s">
        <v>70</v>
      </c>
      <c r="P6" s="8" t="s">
        <v>71</v>
      </c>
      <c r="Q6" s="61" t="s">
        <v>72</v>
      </c>
      <c r="R6" s="61"/>
      <c r="S6" s="61"/>
      <c r="T6" s="61"/>
      <c r="U6" s="62"/>
      <c r="W6" s="63"/>
      <c r="X6" s="8" t="s">
        <v>73</v>
      </c>
      <c r="Y6" s="61"/>
      <c r="Z6" s="61"/>
      <c r="AA6" s="61"/>
      <c r="AB6" s="61"/>
      <c r="AC6" s="62"/>
      <c r="AD6" s="60"/>
    </row>
    <row r="7" s="1" customFormat="1" ht="18.9" customHeight="1" spans="1:30">
      <c r="A7" s="7"/>
      <c r="B7" s="8" t="s">
        <v>73</v>
      </c>
      <c r="C7" s="8" t="s">
        <v>74</v>
      </c>
      <c r="D7" s="8" t="s">
        <v>74</v>
      </c>
      <c r="E7" s="8" t="s">
        <v>74</v>
      </c>
      <c r="F7" s="9" t="s">
        <v>75</v>
      </c>
      <c r="G7" s="6"/>
      <c r="H7" s="7"/>
      <c r="I7" s="8" t="s">
        <v>73</v>
      </c>
      <c r="J7" s="11">
        <v>100</v>
      </c>
      <c r="K7" s="11">
        <v>100</v>
      </c>
      <c r="L7" s="11">
        <v>100</v>
      </c>
      <c r="M7" s="44">
        <v>100</v>
      </c>
      <c r="N7" s="12"/>
      <c r="O7" s="7"/>
      <c r="P7" s="8" t="s">
        <v>73</v>
      </c>
      <c r="Q7" s="61"/>
      <c r="R7" s="61"/>
      <c r="S7" s="61"/>
      <c r="T7" s="61"/>
      <c r="U7" s="62"/>
      <c r="W7" s="64"/>
      <c r="X7" s="8"/>
      <c r="Y7" s="61"/>
      <c r="Z7" s="61"/>
      <c r="AA7" s="61"/>
      <c r="AB7" s="61"/>
      <c r="AC7" s="62"/>
      <c r="AD7" s="60"/>
    </row>
    <row r="8" s="1" customFormat="1" ht="42" customHeight="1" spans="1:30">
      <c r="A8" s="7" t="s">
        <v>76</v>
      </c>
      <c r="B8" s="8" t="s">
        <v>77</v>
      </c>
      <c r="C8" s="10" t="s">
        <v>78</v>
      </c>
      <c r="D8" s="8" t="s">
        <v>79</v>
      </c>
      <c r="E8" s="8" t="s">
        <v>80</v>
      </c>
      <c r="F8" s="10" t="s">
        <v>81</v>
      </c>
      <c r="G8" s="14"/>
      <c r="H8" s="7" t="s">
        <v>76</v>
      </c>
      <c r="I8" s="8" t="s">
        <v>82</v>
      </c>
      <c r="J8" s="11">
        <v>100</v>
      </c>
      <c r="K8" s="11">
        <v>100</v>
      </c>
      <c r="L8" s="11">
        <v>100</v>
      </c>
      <c r="M8" s="44">
        <v>100</v>
      </c>
      <c r="N8" s="12"/>
      <c r="O8" s="7" t="s">
        <v>76</v>
      </c>
      <c r="P8" s="8" t="s">
        <v>82</v>
      </c>
      <c r="Q8" s="61"/>
      <c r="R8" s="61"/>
      <c r="S8" s="61"/>
      <c r="T8" s="61"/>
      <c r="U8" s="62"/>
      <c r="W8" s="7" t="s">
        <v>76</v>
      </c>
      <c r="X8" s="8" t="s">
        <v>82</v>
      </c>
      <c r="Y8" s="61"/>
      <c r="Z8" s="61"/>
      <c r="AA8" s="61"/>
      <c r="AB8" s="61"/>
      <c r="AC8" s="62"/>
      <c r="AD8" s="60"/>
    </row>
    <row r="9" s="1" customFormat="1" ht="72" customHeight="1" spans="1:30">
      <c r="A9" s="7" t="s">
        <v>76</v>
      </c>
      <c r="B9" s="15" t="s">
        <v>83</v>
      </c>
      <c r="C9" s="10" t="s">
        <v>84</v>
      </c>
      <c r="D9" s="10" t="s">
        <v>85</v>
      </c>
      <c r="E9" s="10" t="s">
        <v>85</v>
      </c>
      <c r="F9" s="10" t="s">
        <v>85</v>
      </c>
      <c r="G9" s="12"/>
      <c r="H9" s="7" t="s">
        <v>76</v>
      </c>
      <c r="I9" s="8" t="s">
        <v>83</v>
      </c>
      <c r="J9" s="11">
        <f t="shared" ref="J9:M9" si="1">IF(C9=$Q9,$Y9,IF(C9=$R9,$Z9,IF(C9=$S9,$AA9,IF(C9=$T9,$AB9,$AC9))))</f>
        <v>110</v>
      </c>
      <c r="K9" s="11">
        <f t="shared" si="1"/>
        <v>95</v>
      </c>
      <c r="L9" s="11">
        <f t="shared" si="1"/>
        <v>95</v>
      </c>
      <c r="M9" s="44">
        <f t="shared" si="1"/>
        <v>95</v>
      </c>
      <c r="N9" s="47"/>
      <c r="O9" s="7" t="s">
        <v>76</v>
      </c>
      <c r="P9" s="15" t="s">
        <v>83</v>
      </c>
      <c r="Q9" s="8" t="s">
        <v>84</v>
      </c>
      <c r="R9" s="8" t="s">
        <v>86</v>
      </c>
      <c r="S9" s="8" t="s">
        <v>87</v>
      </c>
      <c r="T9" s="8" t="s">
        <v>85</v>
      </c>
      <c r="U9" s="9" t="s">
        <v>88</v>
      </c>
      <c r="V9" s="60"/>
      <c r="W9" s="7" t="s">
        <v>76</v>
      </c>
      <c r="X9" s="15" t="s">
        <v>83</v>
      </c>
      <c r="Y9" s="72">
        <v>110</v>
      </c>
      <c r="Z9" s="72">
        <v>105</v>
      </c>
      <c r="AA9" s="72">
        <v>100</v>
      </c>
      <c r="AB9" s="72">
        <v>95</v>
      </c>
      <c r="AC9" s="72">
        <v>90</v>
      </c>
      <c r="AD9" s="60"/>
    </row>
    <row r="10" s="1" customFormat="1" ht="24" customHeight="1" spans="1:30">
      <c r="A10" s="7"/>
      <c r="B10" s="15" t="s">
        <v>89</v>
      </c>
      <c r="C10" s="8" t="s">
        <v>90</v>
      </c>
      <c r="D10" s="8" t="s">
        <v>90</v>
      </c>
      <c r="E10" s="8" t="s">
        <v>90</v>
      </c>
      <c r="F10" s="9" t="s">
        <v>90</v>
      </c>
      <c r="G10" s="14"/>
      <c r="H10" s="7"/>
      <c r="I10" s="8" t="s">
        <v>89</v>
      </c>
      <c r="J10" s="11">
        <v>100</v>
      </c>
      <c r="K10" s="11">
        <v>100</v>
      </c>
      <c r="L10" s="11">
        <v>100</v>
      </c>
      <c r="M10" s="44">
        <v>100</v>
      </c>
      <c r="N10" s="47"/>
      <c r="O10" s="7"/>
      <c r="P10" s="15" t="s">
        <v>89</v>
      </c>
      <c r="Q10" s="8" t="s">
        <v>91</v>
      </c>
      <c r="R10" s="8" t="s">
        <v>92</v>
      </c>
      <c r="S10" s="8" t="s">
        <v>90</v>
      </c>
      <c r="T10" s="8" t="s">
        <v>93</v>
      </c>
      <c r="U10" s="9" t="s">
        <v>94</v>
      </c>
      <c r="W10" s="7"/>
      <c r="X10" s="15" t="s">
        <v>89</v>
      </c>
      <c r="Y10" s="8">
        <v>102</v>
      </c>
      <c r="Z10" s="8">
        <v>101</v>
      </c>
      <c r="AA10" s="8">
        <v>100</v>
      </c>
      <c r="AB10" s="8">
        <v>97.25</v>
      </c>
      <c r="AC10" s="9">
        <v>94.5</v>
      </c>
      <c r="AD10" s="60"/>
    </row>
    <row r="11" s="1" customFormat="1" ht="18.9" customHeight="1" spans="1:30">
      <c r="A11" s="7"/>
      <c r="B11" s="15" t="s">
        <v>95</v>
      </c>
      <c r="C11" s="8" t="s">
        <v>96</v>
      </c>
      <c r="D11" s="8" t="s">
        <v>96</v>
      </c>
      <c r="E11" s="8" t="s">
        <v>96</v>
      </c>
      <c r="F11" s="9" t="s">
        <v>96</v>
      </c>
      <c r="G11" s="6"/>
      <c r="H11" s="7"/>
      <c r="I11" s="8" t="s">
        <v>95</v>
      </c>
      <c r="J11" s="11">
        <f t="shared" ref="J11:M11" si="2">IF(C11=$Q11,$Y11,IF(C11=$R11,$Z11,IF(C11=$S11,$AA11,IF(C11=$T11,$AB11,$AC11))))</f>
        <v>104.25</v>
      </c>
      <c r="K11" s="11">
        <f t="shared" si="2"/>
        <v>104.25</v>
      </c>
      <c r="L11" s="11">
        <f t="shared" si="2"/>
        <v>104.25</v>
      </c>
      <c r="M11" s="11">
        <f t="shared" si="2"/>
        <v>104.25</v>
      </c>
      <c r="N11" s="47"/>
      <c r="O11" s="7"/>
      <c r="P11" s="15" t="s">
        <v>95</v>
      </c>
      <c r="Q11" s="8" t="s">
        <v>96</v>
      </c>
      <c r="R11" s="8" t="s">
        <v>97</v>
      </c>
      <c r="S11" s="8" t="s">
        <v>98</v>
      </c>
      <c r="T11" s="8" t="s">
        <v>99</v>
      </c>
      <c r="U11" s="9" t="s">
        <v>100</v>
      </c>
      <c r="W11" s="7"/>
      <c r="X11" s="15" t="s">
        <v>95</v>
      </c>
      <c r="Y11" s="8">
        <v>104.25</v>
      </c>
      <c r="Z11" s="8">
        <v>102.25</v>
      </c>
      <c r="AA11" s="8">
        <v>100</v>
      </c>
      <c r="AB11" s="8">
        <v>97.75</v>
      </c>
      <c r="AC11" s="9">
        <v>96</v>
      </c>
      <c r="AD11" s="60"/>
    </row>
    <row r="12" s="1" customFormat="1" ht="39" customHeight="1" spans="1:30">
      <c r="A12" s="7"/>
      <c r="B12" s="15" t="s">
        <v>101</v>
      </c>
      <c r="C12" s="10" t="s">
        <v>102</v>
      </c>
      <c r="D12" s="10" t="s">
        <v>102</v>
      </c>
      <c r="E12" s="10" t="s">
        <v>102</v>
      </c>
      <c r="F12" s="13" t="s">
        <v>102</v>
      </c>
      <c r="G12" s="14"/>
      <c r="H12" s="7"/>
      <c r="I12" s="8" t="s">
        <v>101</v>
      </c>
      <c r="J12" s="11">
        <f t="shared" ref="J12:M12" si="3">IF(C12=$Q12,$Y12,IF(C12=$R12,$Z12,IF(C12=$S12,$AA12,IF(C12=$T12,$AB12,$AC12))))</f>
        <v>100</v>
      </c>
      <c r="K12" s="11">
        <f t="shared" si="3"/>
        <v>100</v>
      </c>
      <c r="L12" s="11">
        <f t="shared" si="3"/>
        <v>100</v>
      </c>
      <c r="M12" s="44">
        <f t="shared" si="3"/>
        <v>100</v>
      </c>
      <c r="N12" s="47"/>
      <c r="O12" s="7"/>
      <c r="P12" s="15" t="s">
        <v>101</v>
      </c>
      <c r="Q12" s="8" t="s">
        <v>103</v>
      </c>
      <c r="R12" s="8" t="s">
        <v>104</v>
      </c>
      <c r="S12" s="8" t="s">
        <v>102</v>
      </c>
      <c r="T12" s="8" t="s">
        <v>105</v>
      </c>
      <c r="U12" s="9" t="s">
        <v>106</v>
      </c>
      <c r="W12" s="7"/>
      <c r="X12" s="15" t="s">
        <v>101</v>
      </c>
      <c r="Y12" s="8">
        <v>103</v>
      </c>
      <c r="Z12" s="8">
        <v>101.5</v>
      </c>
      <c r="AA12" s="8">
        <v>100</v>
      </c>
      <c r="AB12" s="8">
        <v>98.5</v>
      </c>
      <c r="AC12" s="9">
        <v>97</v>
      </c>
      <c r="AD12" s="60"/>
    </row>
    <row r="13" s="1" customFormat="1" ht="30.9" customHeight="1" spans="1:31">
      <c r="A13" s="7"/>
      <c r="B13" s="15" t="s">
        <v>107</v>
      </c>
      <c r="C13" s="8" t="s">
        <v>108</v>
      </c>
      <c r="D13" s="8" t="s">
        <v>108</v>
      </c>
      <c r="E13" s="8" t="s">
        <v>108</v>
      </c>
      <c r="F13" s="9" t="s">
        <v>108</v>
      </c>
      <c r="G13" s="6"/>
      <c r="H13" s="7"/>
      <c r="I13" s="8" t="s">
        <v>107</v>
      </c>
      <c r="J13" s="11">
        <f t="shared" ref="J13:M13" si="4">IF(C13=$Q13,$Y13,IF(C13=$R13,$Z13,IF(C13=$S13,$AA13,IF(C13=$T13,$AB13,$AC13))))</f>
        <v>100</v>
      </c>
      <c r="K13" s="11">
        <f t="shared" si="4"/>
        <v>100</v>
      </c>
      <c r="L13" s="11">
        <f t="shared" si="4"/>
        <v>100</v>
      </c>
      <c r="M13" s="44">
        <f t="shared" si="4"/>
        <v>100</v>
      </c>
      <c r="N13" s="47"/>
      <c r="O13" s="7"/>
      <c r="P13" s="15" t="s">
        <v>107</v>
      </c>
      <c r="Q13" s="8" t="s">
        <v>109</v>
      </c>
      <c r="R13" s="8" t="s">
        <v>110</v>
      </c>
      <c r="S13" s="8" t="s">
        <v>108</v>
      </c>
      <c r="T13" s="8" t="s">
        <v>110</v>
      </c>
      <c r="U13" s="9" t="s">
        <v>111</v>
      </c>
      <c r="V13" s="6"/>
      <c r="W13" s="7"/>
      <c r="X13" s="15" t="s">
        <v>107</v>
      </c>
      <c r="Y13" s="8">
        <v>104</v>
      </c>
      <c r="Z13" s="8">
        <v>76.25</v>
      </c>
      <c r="AA13" s="8">
        <v>100</v>
      </c>
      <c r="AB13" s="8">
        <v>73.75</v>
      </c>
      <c r="AC13" s="9">
        <v>96</v>
      </c>
      <c r="AD13" s="60"/>
      <c r="AE13" s="73"/>
    </row>
    <row r="14" s="1" customFormat="1" ht="39" customHeight="1" spans="1:31">
      <c r="A14" s="7"/>
      <c r="B14" s="15" t="s">
        <v>112</v>
      </c>
      <c r="C14" s="8" t="s">
        <v>113</v>
      </c>
      <c r="D14" s="8" t="s">
        <v>113</v>
      </c>
      <c r="E14" s="8" t="s">
        <v>113</v>
      </c>
      <c r="F14" s="9" t="s">
        <v>113</v>
      </c>
      <c r="G14" s="6"/>
      <c r="H14" s="7"/>
      <c r="I14" s="8" t="s">
        <v>112</v>
      </c>
      <c r="J14" s="11">
        <f t="shared" ref="J14:M14" si="5">IF(C14=$Q14,$Y14,IF(C14=$R14,$Z14,IF(C14=$S14,$AA14,IF(C14=$T14,$AB14,$AC14))))</f>
        <v>100</v>
      </c>
      <c r="K14" s="11">
        <f t="shared" si="5"/>
        <v>100</v>
      </c>
      <c r="L14" s="11">
        <f t="shared" si="5"/>
        <v>100</v>
      </c>
      <c r="M14" s="44">
        <f t="shared" si="5"/>
        <v>100</v>
      </c>
      <c r="N14" s="47"/>
      <c r="O14" s="7"/>
      <c r="P14" s="15" t="s">
        <v>112</v>
      </c>
      <c r="Q14" s="8" t="s">
        <v>114</v>
      </c>
      <c r="R14" s="8" t="s">
        <v>115</v>
      </c>
      <c r="S14" s="8" t="s">
        <v>113</v>
      </c>
      <c r="T14" s="8" t="s">
        <v>116</v>
      </c>
      <c r="U14" s="9" t="s">
        <v>117</v>
      </c>
      <c r="V14" s="6"/>
      <c r="W14" s="7"/>
      <c r="X14" s="15" t="s">
        <v>112</v>
      </c>
      <c r="Y14" s="8">
        <v>103.25</v>
      </c>
      <c r="Z14" s="8">
        <v>101.5</v>
      </c>
      <c r="AA14" s="8">
        <v>100</v>
      </c>
      <c r="AB14" s="8">
        <v>98.5</v>
      </c>
      <c r="AC14" s="9">
        <v>97</v>
      </c>
      <c r="AD14" s="60"/>
      <c r="AE14" s="73"/>
    </row>
    <row r="15" s="1" customFormat="1" customHeight="1" spans="1:30">
      <c r="A15" s="7" t="s">
        <v>118</v>
      </c>
      <c r="B15" s="15" t="s">
        <v>119</v>
      </c>
      <c r="C15" s="8" t="s">
        <v>120</v>
      </c>
      <c r="D15" s="8" t="s">
        <v>120</v>
      </c>
      <c r="E15" s="8" t="s">
        <v>120</v>
      </c>
      <c r="F15" s="9" t="s">
        <v>120</v>
      </c>
      <c r="G15" s="6"/>
      <c r="H15" s="7" t="s">
        <v>118</v>
      </c>
      <c r="I15" s="8" t="s">
        <v>119</v>
      </c>
      <c r="J15" s="11">
        <f t="shared" ref="J15:M15" si="6">IF(C15=$Q15,$Y15,IF(C15=$R15,$Z15,IF(C15=$S15,$AA15,IF(C15=$T15,$AB15,$AC15))))</f>
        <v>100</v>
      </c>
      <c r="K15" s="11">
        <f t="shared" si="6"/>
        <v>100</v>
      </c>
      <c r="L15" s="11">
        <f t="shared" si="6"/>
        <v>100</v>
      </c>
      <c r="M15" s="44">
        <f t="shared" si="6"/>
        <v>100</v>
      </c>
      <c r="N15" s="47"/>
      <c r="O15" s="7" t="s">
        <v>118</v>
      </c>
      <c r="P15" s="15" t="s">
        <v>119</v>
      </c>
      <c r="Q15" s="8" t="s">
        <v>121</v>
      </c>
      <c r="R15" s="8" t="s">
        <v>110</v>
      </c>
      <c r="S15" s="8" t="s">
        <v>120</v>
      </c>
      <c r="T15" s="8" t="s">
        <v>110</v>
      </c>
      <c r="U15" s="9" t="s">
        <v>122</v>
      </c>
      <c r="V15" s="6"/>
      <c r="W15" s="7" t="s">
        <v>118</v>
      </c>
      <c r="X15" s="15" t="s">
        <v>119</v>
      </c>
      <c r="Y15" s="8">
        <v>104</v>
      </c>
      <c r="Z15" s="8">
        <v>25.5</v>
      </c>
      <c r="AA15" s="8">
        <v>100</v>
      </c>
      <c r="AB15" s="8">
        <v>80</v>
      </c>
      <c r="AC15" s="9">
        <v>60</v>
      </c>
      <c r="AD15" s="60"/>
    </row>
    <row r="16" s="1" customFormat="1" ht="27.9" customHeight="1" spans="1:30">
      <c r="A16" s="7"/>
      <c r="B16" s="15" t="s">
        <v>123</v>
      </c>
      <c r="C16" s="8" t="s">
        <v>124</v>
      </c>
      <c r="D16" s="8" t="s">
        <v>124</v>
      </c>
      <c r="E16" s="8" t="s">
        <v>124</v>
      </c>
      <c r="F16" s="9" t="s">
        <v>124</v>
      </c>
      <c r="G16" s="6"/>
      <c r="H16" s="7"/>
      <c r="I16" s="8" t="s">
        <v>123</v>
      </c>
      <c r="J16" s="11">
        <v>100</v>
      </c>
      <c r="K16" s="11">
        <v>100</v>
      </c>
      <c r="L16" s="11">
        <v>100</v>
      </c>
      <c r="M16" s="11">
        <v>100</v>
      </c>
      <c r="N16" s="47"/>
      <c r="O16" s="7"/>
      <c r="P16" s="15" t="s">
        <v>123</v>
      </c>
      <c r="Q16" s="8" t="s">
        <v>125</v>
      </c>
      <c r="R16" s="8" t="s">
        <v>124</v>
      </c>
      <c r="S16" s="8" t="s">
        <v>126</v>
      </c>
      <c r="T16" s="8" t="s">
        <v>127</v>
      </c>
      <c r="U16" s="8" t="s">
        <v>128</v>
      </c>
      <c r="W16" s="7"/>
      <c r="X16" s="15" t="s">
        <v>123</v>
      </c>
      <c r="Y16" s="8">
        <v>110</v>
      </c>
      <c r="Z16" s="8">
        <v>105</v>
      </c>
      <c r="AA16" s="8">
        <v>100</v>
      </c>
      <c r="AB16" s="8">
        <v>95</v>
      </c>
      <c r="AC16" s="9">
        <v>90</v>
      </c>
      <c r="AD16" s="60"/>
    </row>
    <row r="17" s="1" customFormat="1" customHeight="1" spans="1:30">
      <c r="A17" s="7"/>
      <c r="B17" s="15" t="s">
        <v>129</v>
      </c>
      <c r="C17" s="8" t="s">
        <v>130</v>
      </c>
      <c r="D17" s="8" t="s">
        <v>130</v>
      </c>
      <c r="E17" s="8" t="s">
        <v>130</v>
      </c>
      <c r="F17" s="9" t="s">
        <v>130</v>
      </c>
      <c r="G17" s="6"/>
      <c r="H17" s="7"/>
      <c r="I17" s="8" t="s">
        <v>129</v>
      </c>
      <c r="J17" s="11">
        <f t="shared" ref="J17:M17" si="7">IF(C17=$Q17,$Y17,IF(C17=$R17,$Z17,IF(C17=$S17,$AA17,IF(C17=$T17,$AB17,$AC17))))</f>
        <v>101.75</v>
      </c>
      <c r="K17" s="11">
        <f t="shared" si="7"/>
        <v>101.75</v>
      </c>
      <c r="L17" s="11">
        <f t="shared" si="7"/>
        <v>101.75</v>
      </c>
      <c r="M17" s="44">
        <f t="shared" si="7"/>
        <v>101.75</v>
      </c>
      <c r="N17" s="47"/>
      <c r="O17" s="7"/>
      <c r="P17" s="15" t="s">
        <v>129</v>
      </c>
      <c r="Q17" s="8" t="s">
        <v>131</v>
      </c>
      <c r="R17" s="8" t="s">
        <v>130</v>
      </c>
      <c r="S17" s="8" t="s">
        <v>132</v>
      </c>
      <c r="T17" s="8" t="s">
        <v>133</v>
      </c>
      <c r="U17" s="9" t="s">
        <v>134</v>
      </c>
      <c r="V17" s="6"/>
      <c r="W17" s="7"/>
      <c r="X17" s="15" t="s">
        <v>129</v>
      </c>
      <c r="Y17" s="8">
        <v>103.5</v>
      </c>
      <c r="Z17" s="8">
        <v>101.75</v>
      </c>
      <c r="AA17" s="8">
        <v>100</v>
      </c>
      <c r="AB17" s="8">
        <v>98.5</v>
      </c>
      <c r="AC17" s="9">
        <v>95.75</v>
      </c>
      <c r="AD17" s="60"/>
    </row>
    <row r="18" s="1" customFormat="1" customHeight="1" spans="1:30">
      <c r="A18" s="7"/>
      <c r="B18" s="15" t="s">
        <v>135</v>
      </c>
      <c r="C18" s="8"/>
      <c r="D18" s="8"/>
      <c r="E18" s="8"/>
      <c r="F18" s="9"/>
      <c r="G18" s="6"/>
      <c r="H18" s="7"/>
      <c r="I18" s="8" t="s">
        <v>135</v>
      </c>
      <c r="J18" s="11">
        <v>100</v>
      </c>
      <c r="K18" s="11">
        <v>100</v>
      </c>
      <c r="L18" s="11">
        <v>100</v>
      </c>
      <c r="M18" s="44">
        <v>100</v>
      </c>
      <c r="N18" s="12"/>
      <c r="O18" s="7"/>
      <c r="P18" s="15" t="s">
        <v>135</v>
      </c>
      <c r="Q18" s="61" t="s">
        <v>136</v>
      </c>
      <c r="R18" s="61"/>
      <c r="S18" s="61"/>
      <c r="T18" s="61"/>
      <c r="U18" s="62"/>
      <c r="W18" s="7"/>
      <c r="X18" s="8"/>
      <c r="Y18" s="61"/>
      <c r="Z18" s="61"/>
      <c r="AA18" s="61"/>
      <c r="AB18" s="61"/>
      <c r="AC18" s="62"/>
      <c r="AD18" s="60"/>
    </row>
    <row r="19" s="1" customFormat="1" customHeight="1" spans="1:30">
      <c r="A19" s="7"/>
      <c r="B19" s="15" t="s">
        <v>137</v>
      </c>
      <c r="C19" s="16"/>
      <c r="D19" s="16"/>
      <c r="E19" s="16"/>
      <c r="F19" s="17"/>
      <c r="G19" s="18"/>
      <c r="H19" s="7"/>
      <c r="I19" s="8" t="s">
        <v>137</v>
      </c>
      <c r="J19" s="11">
        <v>100</v>
      </c>
      <c r="K19" s="11">
        <v>100</v>
      </c>
      <c r="L19" s="11">
        <v>100</v>
      </c>
      <c r="M19" s="11">
        <v>100</v>
      </c>
      <c r="N19" s="12"/>
      <c r="O19" s="7"/>
      <c r="P19" s="15" t="s">
        <v>137</v>
      </c>
      <c r="Q19" s="61" t="s">
        <v>136</v>
      </c>
      <c r="R19" s="61"/>
      <c r="S19" s="61"/>
      <c r="T19" s="61"/>
      <c r="U19" s="62"/>
      <c r="W19" s="7"/>
      <c r="X19" s="8"/>
      <c r="Y19" s="61"/>
      <c r="Z19" s="61"/>
      <c r="AA19" s="61"/>
      <c r="AB19" s="61"/>
      <c r="AC19" s="62"/>
      <c r="AD19" s="60"/>
    </row>
    <row r="20" s="1" customFormat="1" ht="59.1" customHeight="1" spans="1:30">
      <c r="A20" s="7"/>
      <c r="B20" s="15" t="s">
        <v>138</v>
      </c>
      <c r="C20" s="8" t="s">
        <v>139</v>
      </c>
      <c r="D20" s="8" t="s">
        <v>139</v>
      </c>
      <c r="E20" s="8" t="s">
        <v>139</v>
      </c>
      <c r="F20" s="9" t="s">
        <v>139</v>
      </c>
      <c r="G20" s="6"/>
      <c r="H20" s="7"/>
      <c r="I20" s="8" t="s">
        <v>138</v>
      </c>
      <c r="J20" s="44">
        <v>105</v>
      </c>
      <c r="K20" s="44">
        <v>105</v>
      </c>
      <c r="L20" s="44">
        <v>105</v>
      </c>
      <c r="M20" s="44">
        <v>105</v>
      </c>
      <c r="N20" s="47"/>
      <c r="O20" s="7"/>
      <c r="P20" s="15" t="s">
        <v>138</v>
      </c>
      <c r="Q20" s="8" t="s">
        <v>140</v>
      </c>
      <c r="R20" s="8" t="s">
        <v>139</v>
      </c>
      <c r="S20" s="8" t="s">
        <v>141</v>
      </c>
      <c r="T20" s="8" t="s">
        <v>142</v>
      </c>
      <c r="U20" s="9" t="s">
        <v>143</v>
      </c>
      <c r="V20" s="6"/>
      <c r="W20" s="7"/>
      <c r="X20" s="15" t="s">
        <v>138</v>
      </c>
      <c r="Y20" s="8">
        <v>103</v>
      </c>
      <c r="Z20" s="8">
        <v>101.5</v>
      </c>
      <c r="AA20" s="8">
        <v>100</v>
      </c>
      <c r="AB20" s="8">
        <v>98.75</v>
      </c>
      <c r="AC20" s="9">
        <v>96.75</v>
      </c>
      <c r="AD20" s="60"/>
    </row>
    <row r="21" s="1" customFormat="1" ht="35.1" customHeight="1" spans="1:30">
      <c r="A21" s="7"/>
      <c r="B21" s="15" t="s">
        <v>144</v>
      </c>
      <c r="C21" s="8" t="s">
        <v>145</v>
      </c>
      <c r="D21" s="8" t="s">
        <v>145</v>
      </c>
      <c r="E21" s="8" t="s">
        <v>145</v>
      </c>
      <c r="F21" s="9" t="s">
        <v>145</v>
      </c>
      <c r="G21" s="6"/>
      <c r="H21" s="7"/>
      <c r="I21" s="8" t="s">
        <v>144</v>
      </c>
      <c r="J21" s="11">
        <v>100</v>
      </c>
      <c r="K21" s="11">
        <v>100</v>
      </c>
      <c r="L21" s="11">
        <v>100</v>
      </c>
      <c r="M21" s="11">
        <v>100</v>
      </c>
      <c r="N21" s="47"/>
      <c r="O21" s="7"/>
      <c r="P21" s="15" t="s">
        <v>144</v>
      </c>
      <c r="Q21" s="8" t="s">
        <v>146</v>
      </c>
      <c r="R21" s="8"/>
      <c r="S21" s="8" t="s">
        <v>145</v>
      </c>
      <c r="T21" s="8"/>
      <c r="U21" s="9" t="s">
        <v>147</v>
      </c>
      <c r="W21" s="7"/>
      <c r="X21" s="15" t="s">
        <v>144</v>
      </c>
      <c r="Y21" s="8">
        <v>108</v>
      </c>
      <c r="Z21" s="8"/>
      <c r="AA21" s="8">
        <v>100</v>
      </c>
      <c r="AB21" s="8"/>
      <c r="AC21" s="9">
        <v>92</v>
      </c>
      <c r="AD21" s="60"/>
    </row>
    <row r="22" s="1" customFormat="1" ht="63.9" customHeight="1" spans="1:30">
      <c r="A22" s="7"/>
      <c r="B22" s="15" t="s">
        <v>148</v>
      </c>
      <c r="C22" s="19" t="s">
        <v>149</v>
      </c>
      <c r="D22" s="19" t="s">
        <v>149</v>
      </c>
      <c r="E22" s="8" t="s">
        <v>149</v>
      </c>
      <c r="F22" s="9" t="s">
        <v>149</v>
      </c>
      <c r="G22" s="6"/>
      <c r="H22" s="7"/>
      <c r="I22" s="8" t="s">
        <v>148</v>
      </c>
      <c r="J22" s="11">
        <f t="shared" ref="J22:M22" si="8">IF(C22=$Q22,$Y22,IF(C22=$R22,$Z22,IF(C22=$S22,$AA22,IF(C22=$T22,$AB22,$AC22))))</f>
        <v>97.25</v>
      </c>
      <c r="K22" s="11">
        <f t="shared" si="8"/>
        <v>97.25</v>
      </c>
      <c r="L22" s="11">
        <f t="shared" si="8"/>
        <v>97.25</v>
      </c>
      <c r="M22" s="44">
        <f t="shared" si="8"/>
        <v>97.25</v>
      </c>
      <c r="N22" s="47"/>
      <c r="O22" s="7"/>
      <c r="P22" s="15" t="s">
        <v>148</v>
      </c>
      <c r="Q22" s="8" t="s">
        <v>150</v>
      </c>
      <c r="R22" s="8" t="s">
        <v>110</v>
      </c>
      <c r="S22" s="8" t="s">
        <v>151</v>
      </c>
      <c r="T22" s="8"/>
      <c r="U22" s="9" t="s">
        <v>149</v>
      </c>
      <c r="W22" s="7"/>
      <c r="X22" s="15" t="s">
        <v>148</v>
      </c>
      <c r="Y22" s="8">
        <v>102.75</v>
      </c>
      <c r="Z22" s="8"/>
      <c r="AA22" s="8">
        <v>100</v>
      </c>
      <c r="AB22" s="8"/>
      <c r="AC22" s="9">
        <v>97.25</v>
      </c>
      <c r="AD22" s="60"/>
    </row>
    <row r="23" s="1" customFormat="1" ht="59.1" customHeight="1" spans="1:30">
      <c r="A23" s="7"/>
      <c r="B23" s="15" t="s">
        <v>152</v>
      </c>
      <c r="C23" s="8" t="s">
        <v>153</v>
      </c>
      <c r="D23" s="8" t="s">
        <v>153</v>
      </c>
      <c r="E23" s="8" t="s">
        <v>153</v>
      </c>
      <c r="F23" s="9" t="s">
        <v>153</v>
      </c>
      <c r="G23" s="6"/>
      <c r="H23" s="7"/>
      <c r="I23" s="8" t="s">
        <v>152</v>
      </c>
      <c r="J23" s="11">
        <v>100</v>
      </c>
      <c r="K23" s="11">
        <v>100</v>
      </c>
      <c r="L23" s="11">
        <v>100</v>
      </c>
      <c r="M23" s="11">
        <v>100</v>
      </c>
      <c r="N23" s="47"/>
      <c r="O23" s="7"/>
      <c r="P23" s="15" t="s">
        <v>152</v>
      </c>
      <c r="Q23" s="8" t="s">
        <v>154</v>
      </c>
      <c r="R23" s="8" t="s">
        <v>155</v>
      </c>
      <c r="S23" s="8" t="s">
        <v>153</v>
      </c>
      <c r="T23" s="8" t="s">
        <v>156</v>
      </c>
      <c r="U23" s="9" t="s">
        <v>110</v>
      </c>
      <c r="W23" s="7"/>
      <c r="X23" s="15" t="s">
        <v>152</v>
      </c>
      <c r="Y23" s="8">
        <v>115</v>
      </c>
      <c r="Z23" s="8">
        <v>107</v>
      </c>
      <c r="AA23" s="8">
        <v>100</v>
      </c>
      <c r="AB23" s="8">
        <v>93</v>
      </c>
      <c r="AC23" s="9"/>
      <c r="AD23" s="60"/>
    </row>
    <row r="24" s="1" customFormat="1" ht="35.1" customHeight="1" spans="1:30">
      <c r="A24" s="7"/>
      <c r="B24" s="15" t="s">
        <v>157</v>
      </c>
      <c r="C24" s="20" t="s">
        <v>158</v>
      </c>
      <c r="D24" s="20" t="s">
        <v>158</v>
      </c>
      <c r="E24" s="20" t="s">
        <v>158</v>
      </c>
      <c r="F24" s="21" t="s">
        <v>158</v>
      </c>
      <c r="G24" s="18"/>
      <c r="H24" s="7"/>
      <c r="I24" s="8" t="s">
        <v>157</v>
      </c>
      <c r="J24" s="11">
        <f t="shared" ref="J24:M24" si="9">IF(C24=$Q24,$Y24,IF(C24=$R24,$Z24,IF(C24=$S24,$AA24,IF(C24=$T24,$AB24,$AC24))))</f>
        <v>100</v>
      </c>
      <c r="K24" s="11">
        <f t="shared" si="9"/>
        <v>100</v>
      </c>
      <c r="L24" s="11">
        <f t="shared" si="9"/>
        <v>100</v>
      </c>
      <c r="M24" s="44">
        <f t="shared" si="9"/>
        <v>100</v>
      </c>
      <c r="N24" s="47"/>
      <c r="O24" s="7"/>
      <c r="P24" s="15" t="s">
        <v>157</v>
      </c>
      <c r="Q24" s="8" t="s">
        <v>159</v>
      </c>
      <c r="R24" s="8"/>
      <c r="S24" s="8" t="s">
        <v>158</v>
      </c>
      <c r="T24" s="8"/>
      <c r="U24" s="9" t="s">
        <v>160</v>
      </c>
      <c r="W24" s="7"/>
      <c r="X24" s="15" t="s">
        <v>157</v>
      </c>
      <c r="Y24" s="8">
        <v>103</v>
      </c>
      <c r="Z24" s="8"/>
      <c r="AA24" s="8">
        <v>100</v>
      </c>
      <c r="AB24" s="8"/>
      <c r="AC24" s="9">
        <v>97.75</v>
      </c>
      <c r="AD24" s="60"/>
    </row>
    <row r="25" s="1" customFormat="1" ht="42.9" customHeight="1" spans="1:30">
      <c r="A25" s="7"/>
      <c r="B25" s="15" t="s">
        <v>161</v>
      </c>
      <c r="C25" s="8" t="s">
        <v>162</v>
      </c>
      <c r="D25" s="8" t="s">
        <v>162</v>
      </c>
      <c r="E25" s="8" t="s">
        <v>162</v>
      </c>
      <c r="F25" s="9" t="s">
        <v>162</v>
      </c>
      <c r="G25" s="6"/>
      <c r="H25" s="7"/>
      <c r="I25" s="8" t="s">
        <v>161</v>
      </c>
      <c r="J25" s="11">
        <f t="shared" ref="J25:M25" si="10">IF(C25=$Q25,$Y25,IF(C25=$R25,$Z25,IF(C25=$S25,$AA25,IF(C25=$T25,$AB25,$AC25))))</f>
        <v>103.25</v>
      </c>
      <c r="K25" s="11">
        <f t="shared" si="10"/>
        <v>103.25</v>
      </c>
      <c r="L25" s="11">
        <f t="shared" si="10"/>
        <v>103.25</v>
      </c>
      <c r="M25" s="44">
        <f t="shared" si="10"/>
        <v>103.25</v>
      </c>
      <c r="N25" s="47"/>
      <c r="O25" s="7"/>
      <c r="P25" s="15" t="s">
        <v>161</v>
      </c>
      <c r="Q25" s="8" t="s">
        <v>162</v>
      </c>
      <c r="R25" s="8"/>
      <c r="S25" s="9" t="s">
        <v>163</v>
      </c>
      <c r="T25" s="8" t="s">
        <v>110</v>
      </c>
      <c r="U25" s="9"/>
      <c r="W25" s="7"/>
      <c r="X25" s="15" t="s">
        <v>161</v>
      </c>
      <c r="Y25" s="8">
        <v>103.25</v>
      </c>
      <c r="Z25" s="8"/>
      <c r="AA25" s="8">
        <v>100</v>
      </c>
      <c r="AB25" s="8"/>
      <c r="AC25" s="9">
        <v>97</v>
      </c>
      <c r="AD25" s="60"/>
    </row>
    <row r="26" s="1" customFormat="1" ht="53.1" customHeight="1" spans="1:30">
      <c r="A26" s="7"/>
      <c r="B26" s="15" t="s">
        <v>164</v>
      </c>
      <c r="C26" s="8" t="s">
        <v>165</v>
      </c>
      <c r="D26" s="8" t="s">
        <v>165</v>
      </c>
      <c r="E26" s="8" t="s">
        <v>165</v>
      </c>
      <c r="F26" s="9" t="s">
        <v>165</v>
      </c>
      <c r="G26" s="6"/>
      <c r="H26" s="7"/>
      <c r="I26" s="8" t="s">
        <v>164</v>
      </c>
      <c r="J26" s="11">
        <f t="shared" ref="J26:M26" si="11">IF(C26=$Q26,$Y26,IF(C26=$R26,$Z26,IF(C26=$S26,$AA26,IF(C26=$T26,$AB26,$AC26))))</f>
        <v>100</v>
      </c>
      <c r="K26" s="11">
        <f t="shared" si="11"/>
        <v>100</v>
      </c>
      <c r="L26" s="11">
        <f t="shared" si="11"/>
        <v>100</v>
      </c>
      <c r="M26" s="44">
        <f t="shared" si="11"/>
        <v>100</v>
      </c>
      <c r="N26" s="47"/>
      <c r="O26" s="7"/>
      <c r="P26" s="15" t="s">
        <v>164</v>
      </c>
      <c r="Q26" s="8" t="s">
        <v>166</v>
      </c>
      <c r="R26" s="8" t="s">
        <v>110</v>
      </c>
      <c r="S26" s="8" t="s">
        <v>165</v>
      </c>
      <c r="T26" s="8" t="s">
        <v>110</v>
      </c>
      <c r="U26" s="9" t="s">
        <v>167</v>
      </c>
      <c r="W26" s="7"/>
      <c r="X26" s="15" t="s">
        <v>164</v>
      </c>
      <c r="Y26" s="8">
        <v>103.75</v>
      </c>
      <c r="Z26" s="8"/>
      <c r="AA26" s="8">
        <v>100</v>
      </c>
      <c r="AB26" s="8"/>
      <c r="AC26" s="9">
        <v>95.75</v>
      </c>
      <c r="AD26" s="60"/>
    </row>
    <row r="27" s="1" customFormat="1" ht="42" customHeight="1" spans="1:30">
      <c r="A27" s="7"/>
      <c r="B27" s="15" t="s">
        <v>168</v>
      </c>
      <c r="C27" s="8" t="s">
        <v>169</v>
      </c>
      <c r="D27" s="8" t="s">
        <v>169</v>
      </c>
      <c r="E27" s="8" t="s">
        <v>169</v>
      </c>
      <c r="F27" s="9" t="s">
        <v>169</v>
      </c>
      <c r="G27" s="6"/>
      <c r="H27" s="7"/>
      <c r="I27" s="8" t="s">
        <v>168</v>
      </c>
      <c r="J27" s="11">
        <f t="shared" ref="J27:M27" si="12">IF(C27=$Q27,$Y27,IF(C27=$R27,$Z27,IF(C27=$S27,$AA27,IF(C27=$T27,$AB27,$AC27))))</f>
        <v>100</v>
      </c>
      <c r="K27" s="11">
        <f t="shared" si="12"/>
        <v>100</v>
      </c>
      <c r="L27" s="11">
        <f t="shared" si="12"/>
        <v>100</v>
      </c>
      <c r="M27" s="44">
        <f t="shared" si="12"/>
        <v>100</v>
      </c>
      <c r="N27" s="47"/>
      <c r="O27" s="7"/>
      <c r="P27" s="15" t="s">
        <v>168</v>
      </c>
      <c r="Q27" s="8" t="s">
        <v>170</v>
      </c>
      <c r="R27" s="8" t="s">
        <v>171</v>
      </c>
      <c r="S27" s="8" t="s">
        <v>169</v>
      </c>
      <c r="T27" s="8"/>
      <c r="U27" s="9"/>
      <c r="W27" s="7"/>
      <c r="X27" s="15" t="s">
        <v>168</v>
      </c>
      <c r="Y27" s="8">
        <v>140</v>
      </c>
      <c r="Z27" s="8">
        <v>120</v>
      </c>
      <c r="AA27" s="8">
        <v>100</v>
      </c>
      <c r="AB27" s="8"/>
      <c r="AC27" s="9"/>
      <c r="AD27" s="60"/>
    </row>
    <row r="28" s="1" customFormat="1" ht="36.9" customHeight="1" spans="1:30">
      <c r="A28" s="7" t="s">
        <v>172</v>
      </c>
      <c r="B28" s="8" t="s">
        <v>173</v>
      </c>
      <c r="C28" s="8" t="s">
        <v>174</v>
      </c>
      <c r="D28" s="8" t="s">
        <v>175</v>
      </c>
      <c r="E28" s="8" t="s">
        <v>175</v>
      </c>
      <c r="F28" s="9" t="s">
        <v>175</v>
      </c>
      <c r="G28" s="6"/>
      <c r="H28" s="7" t="s">
        <v>172</v>
      </c>
      <c r="I28" s="8" t="s">
        <v>173</v>
      </c>
      <c r="J28" s="11">
        <v>100</v>
      </c>
      <c r="K28" s="11">
        <v>100</v>
      </c>
      <c r="L28" s="11">
        <v>100</v>
      </c>
      <c r="M28" s="11">
        <v>100</v>
      </c>
      <c r="N28" s="12"/>
      <c r="O28" s="7" t="s">
        <v>172</v>
      </c>
      <c r="P28" s="8" t="s">
        <v>173</v>
      </c>
      <c r="Q28" s="8" t="s">
        <v>175</v>
      </c>
      <c r="R28" s="8" t="s">
        <v>176</v>
      </c>
      <c r="S28" s="8" t="s">
        <v>177</v>
      </c>
      <c r="T28" s="8" t="s">
        <v>178</v>
      </c>
      <c r="U28" s="9" t="s">
        <v>179</v>
      </c>
      <c r="V28" s="6"/>
      <c r="W28" s="7" t="s">
        <v>172</v>
      </c>
      <c r="X28" s="8" t="s">
        <v>173</v>
      </c>
      <c r="Y28" s="61"/>
      <c r="Z28" s="61"/>
      <c r="AA28" s="61"/>
      <c r="AB28" s="61"/>
      <c r="AC28" s="62"/>
      <c r="AD28" s="60"/>
    </row>
    <row r="29" s="1" customFormat="1" customHeight="1" spans="1:30">
      <c r="A29" s="7"/>
      <c r="B29" s="8" t="s">
        <v>180</v>
      </c>
      <c r="C29" s="8" t="s">
        <v>181</v>
      </c>
      <c r="D29" s="8" t="s">
        <v>181</v>
      </c>
      <c r="E29" s="8" t="s">
        <v>181</v>
      </c>
      <c r="F29" s="9" t="s">
        <v>181</v>
      </c>
      <c r="G29" s="6"/>
      <c r="H29" s="7"/>
      <c r="I29" s="8" t="s">
        <v>180</v>
      </c>
      <c r="J29" s="11">
        <f t="shared" ref="J29:M29" si="13">IF(C29=$Q29,$Y29,IF(C29=$R29,$Z29,IF(C29=$S29,$AA29,IF(C29=$T29,$AB29,$AC29))))</f>
        <v>0</v>
      </c>
      <c r="K29" s="11">
        <f t="shared" si="13"/>
        <v>0</v>
      </c>
      <c r="L29" s="11">
        <f t="shared" si="13"/>
        <v>0</v>
      </c>
      <c r="M29" s="44">
        <f t="shared" si="13"/>
        <v>0</v>
      </c>
      <c r="N29" s="12"/>
      <c r="O29" s="7"/>
      <c r="P29" s="8" t="s">
        <v>180</v>
      </c>
      <c r="Q29" s="8"/>
      <c r="R29" s="8"/>
      <c r="S29" s="8"/>
      <c r="T29" s="8"/>
      <c r="U29" s="9"/>
      <c r="V29" s="6"/>
      <c r="W29" s="7"/>
      <c r="X29" s="8" t="s">
        <v>180</v>
      </c>
      <c r="Y29" s="61"/>
      <c r="Z29" s="61"/>
      <c r="AA29" s="61"/>
      <c r="AB29" s="61"/>
      <c r="AC29" s="62"/>
      <c r="AD29" s="60"/>
    </row>
    <row r="30" s="1" customFormat="1" customHeight="1" spans="1:30">
      <c r="A30" s="7"/>
      <c r="B30" s="8" t="s">
        <v>182</v>
      </c>
      <c r="C30" s="8" t="s">
        <v>181</v>
      </c>
      <c r="D30" s="8" t="s">
        <v>181</v>
      </c>
      <c r="E30" s="8" t="s">
        <v>181</v>
      </c>
      <c r="F30" s="9" t="s">
        <v>181</v>
      </c>
      <c r="G30" s="6"/>
      <c r="H30" s="7"/>
      <c r="I30" s="8" t="s">
        <v>182</v>
      </c>
      <c r="J30" s="11">
        <f t="shared" ref="J30:M30" si="14">IF(C30=$Q30,$Y30,IF(C30=$R30,$Z30,IF(C30=$S30,$AA30,IF(C30=$T30,$AB30,$AC30))))</f>
        <v>0</v>
      </c>
      <c r="K30" s="11">
        <f t="shared" si="14"/>
        <v>0</v>
      </c>
      <c r="L30" s="11">
        <f t="shared" si="14"/>
        <v>0</v>
      </c>
      <c r="M30" s="44">
        <f t="shared" si="14"/>
        <v>0</v>
      </c>
      <c r="N30" s="12"/>
      <c r="O30" s="7"/>
      <c r="P30" s="8" t="s">
        <v>182</v>
      </c>
      <c r="Q30" s="61"/>
      <c r="R30" s="61"/>
      <c r="S30" s="61"/>
      <c r="T30" s="61"/>
      <c r="U30" s="62"/>
      <c r="W30" s="7"/>
      <c r="X30" s="8" t="s">
        <v>182</v>
      </c>
      <c r="Y30" s="61"/>
      <c r="Z30" s="61"/>
      <c r="AA30" s="61"/>
      <c r="AB30" s="61"/>
      <c r="AC30" s="62"/>
      <c r="AD30" s="60"/>
    </row>
    <row r="31" s="1" customFormat="1" customHeight="1" spans="1:30">
      <c r="A31" s="7"/>
      <c r="B31" s="8" t="s">
        <v>183</v>
      </c>
      <c r="C31" s="8" t="s">
        <v>175</v>
      </c>
      <c r="D31" s="8" t="s">
        <v>175</v>
      </c>
      <c r="E31" s="8" t="s">
        <v>175</v>
      </c>
      <c r="F31" s="8" t="s">
        <v>175</v>
      </c>
      <c r="G31" s="6"/>
      <c r="H31" s="7"/>
      <c r="I31" s="8" t="s">
        <v>183</v>
      </c>
      <c r="J31" s="11">
        <v>100</v>
      </c>
      <c r="K31" s="11">
        <v>100</v>
      </c>
      <c r="L31" s="11">
        <v>100</v>
      </c>
      <c r="M31" s="44">
        <v>100</v>
      </c>
      <c r="N31" s="12"/>
      <c r="O31" s="7"/>
      <c r="P31" s="8" t="s">
        <v>183</v>
      </c>
      <c r="Q31" s="8"/>
      <c r="R31" s="8"/>
      <c r="S31" s="8"/>
      <c r="T31" s="8"/>
      <c r="U31" s="9"/>
      <c r="W31" s="7"/>
      <c r="X31" s="8" t="s">
        <v>183</v>
      </c>
      <c r="Y31" s="61"/>
      <c r="Z31" s="61"/>
      <c r="AA31" s="61"/>
      <c r="AB31" s="61"/>
      <c r="AC31" s="62"/>
      <c r="AD31" s="60"/>
    </row>
    <row r="32" s="1" customFormat="1" customHeight="1" spans="1:30">
      <c r="A32" s="7"/>
      <c r="B32" s="8" t="s">
        <v>184</v>
      </c>
      <c r="C32" s="8"/>
      <c r="D32" s="8"/>
      <c r="E32" s="8"/>
      <c r="F32" s="9"/>
      <c r="G32" s="6"/>
      <c r="H32" s="7"/>
      <c r="I32" s="8" t="s">
        <v>184</v>
      </c>
      <c r="J32" s="11">
        <f t="shared" ref="J32:M32" si="15">IF(C32=$Q32,$Y32,IF(C32=$R32,$Z32,IF(C32=$S32,$AA32,IF(C32=$T32,$AB32,$AC32))))</f>
        <v>0</v>
      </c>
      <c r="K32" s="11">
        <f t="shared" si="15"/>
        <v>0</v>
      </c>
      <c r="L32" s="11">
        <f t="shared" si="15"/>
        <v>0</v>
      </c>
      <c r="M32" s="44">
        <f t="shared" si="15"/>
        <v>0</v>
      </c>
      <c r="N32" s="12"/>
      <c r="O32" s="7"/>
      <c r="P32" s="8" t="s">
        <v>184</v>
      </c>
      <c r="Q32" s="8"/>
      <c r="R32" s="8"/>
      <c r="S32" s="61"/>
      <c r="T32" s="61"/>
      <c r="U32" s="9"/>
      <c r="V32" s="6"/>
      <c r="W32" s="7"/>
      <c r="X32" s="8" t="s">
        <v>184</v>
      </c>
      <c r="Y32" s="61"/>
      <c r="Z32" s="61"/>
      <c r="AA32" s="61"/>
      <c r="AB32" s="61"/>
      <c r="AC32" s="62"/>
      <c r="AD32" s="60"/>
    </row>
    <row r="33" s="1" customFormat="1" customHeight="1" spans="1:30">
      <c r="A33" s="22"/>
      <c r="B33" s="23" t="s">
        <v>185</v>
      </c>
      <c r="C33" s="24"/>
      <c r="D33" s="24"/>
      <c r="E33" s="24"/>
      <c r="F33" s="25"/>
      <c r="G33" s="26"/>
      <c r="H33" s="22"/>
      <c r="I33" s="23" t="s">
        <v>185</v>
      </c>
      <c r="J33" s="48">
        <v>0</v>
      </c>
      <c r="K33" s="48">
        <v>0</v>
      </c>
      <c r="L33" s="48">
        <v>0</v>
      </c>
      <c r="M33" s="49">
        <v>0</v>
      </c>
      <c r="N33" s="30"/>
      <c r="O33" s="22"/>
      <c r="P33" s="23" t="s">
        <v>185</v>
      </c>
      <c r="Q33" s="65"/>
      <c r="R33" s="65"/>
      <c r="S33" s="65"/>
      <c r="T33" s="65"/>
      <c r="U33" s="66"/>
      <c r="W33" s="22"/>
      <c r="X33" s="23" t="s">
        <v>185</v>
      </c>
      <c r="Y33" s="65"/>
      <c r="Z33" s="65"/>
      <c r="AA33" s="65"/>
      <c r="AB33" s="65"/>
      <c r="AC33" s="66"/>
      <c r="AD33" s="60"/>
    </row>
    <row r="34" s="1" customFormat="1" customHeight="1" spans="1:30">
      <c r="A34" s="27"/>
      <c r="B34" s="6"/>
      <c r="C34" s="6"/>
      <c r="D34" s="6"/>
      <c r="E34" s="6"/>
      <c r="F34" s="6"/>
      <c r="G34" s="6"/>
      <c r="H34" s="27"/>
      <c r="I34" s="6"/>
      <c r="J34" s="12"/>
      <c r="K34" s="12"/>
      <c r="L34" s="12"/>
      <c r="M34" s="12"/>
      <c r="N34" s="12"/>
      <c r="O34" s="27"/>
      <c r="P34" s="6"/>
      <c r="T34" s="60"/>
      <c r="U34" s="60"/>
      <c r="V34" s="60"/>
      <c r="W34" s="27"/>
      <c r="X34" s="6"/>
      <c r="AD34" s="60"/>
    </row>
    <row r="35" s="1" customFormat="1" customHeight="1" spans="8:30">
      <c r="H35" s="3" t="s">
        <v>55</v>
      </c>
      <c r="I35" s="4"/>
      <c r="J35" s="42" t="s">
        <v>61</v>
      </c>
      <c r="K35" s="42" t="s">
        <v>57</v>
      </c>
      <c r="L35" s="42" t="s">
        <v>58</v>
      </c>
      <c r="M35" s="43" t="s">
        <v>59</v>
      </c>
      <c r="N35" s="12"/>
      <c r="T35" s="60"/>
      <c r="U35" s="60"/>
      <c r="V35" s="60"/>
      <c r="AD35" s="60"/>
    </row>
    <row r="36" s="1" customFormat="1" customHeight="1" spans="4:30">
      <c r="D36" s="28"/>
      <c r="E36" s="12"/>
      <c r="F36" s="12"/>
      <c r="H36" s="7"/>
      <c r="I36" s="8"/>
      <c r="J36" s="11"/>
      <c r="K36" s="11"/>
      <c r="L36" s="11"/>
      <c r="M36" s="44"/>
      <c r="N36" s="12"/>
      <c r="P36" s="50"/>
      <c r="Q36" s="67"/>
      <c r="R36" s="67"/>
      <c r="S36" s="67"/>
      <c r="T36" s="67"/>
      <c r="U36" s="60"/>
      <c r="V36" s="60"/>
      <c r="AD36" s="60"/>
    </row>
    <row r="37" s="1" customFormat="1" customHeight="1" spans="2:30">
      <c r="B37" s="29"/>
      <c r="C37" s="29"/>
      <c r="D37" s="29"/>
      <c r="H37" s="7"/>
      <c r="I37" s="8" t="s">
        <v>68</v>
      </c>
      <c r="J37" s="11"/>
      <c r="K37" s="11">
        <f t="shared" ref="K37:M37" si="16">+K5</f>
        <v>880</v>
      </c>
      <c r="L37" s="11">
        <f t="shared" si="16"/>
        <v>1028.57142857143</v>
      </c>
      <c r="M37" s="44">
        <f t="shared" si="16"/>
        <v>1000</v>
      </c>
      <c r="N37" s="12"/>
      <c r="P37" s="51"/>
      <c r="Q37" s="68"/>
      <c r="R37" s="68"/>
      <c r="S37" s="68"/>
      <c r="T37" s="68"/>
      <c r="U37" s="60"/>
      <c r="V37" s="60"/>
      <c r="Y37" s="74"/>
      <c r="Z37" s="75"/>
      <c r="AA37" s="75"/>
      <c r="AB37" s="75"/>
      <c r="AD37" s="60"/>
    </row>
    <row r="38" s="1" customFormat="1" customHeight="1" spans="2:28">
      <c r="B38" s="29"/>
      <c r="C38" s="30"/>
      <c r="D38" s="29"/>
      <c r="F38" s="1">
        <f>700/365</f>
        <v>1.91780821917808</v>
      </c>
      <c r="H38" s="7" t="s">
        <v>70</v>
      </c>
      <c r="I38" s="8" t="s">
        <v>71</v>
      </c>
      <c r="J38" s="11"/>
      <c r="K38" s="11">
        <f t="shared" ref="K38:K60" si="17">+J6/K6</f>
        <v>1</v>
      </c>
      <c r="L38" s="11">
        <f t="shared" ref="L38:L60" si="18">+J6/L6</f>
        <v>1</v>
      </c>
      <c r="M38" s="44">
        <f t="shared" ref="M38:M60" si="19">+J6/M6</f>
        <v>1</v>
      </c>
      <c r="N38" s="12"/>
      <c r="P38" s="50"/>
      <c r="Q38" s="69"/>
      <c r="R38" s="69"/>
      <c r="S38" s="69"/>
      <c r="T38" s="69"/>
      <c r="Y38" s="74"/>
      <c r="Z38" s="75"/>
      <c r="AA38" s="75"/>
      <c r="AB38" s="76"/>
    </row>
    <row r="39" s="1" customFormat="1" customHeight="1" spans="2:28">
      <c r="B39" s="29"/>
      <c r="C39" s="31"/>
      <c r="D39" s="30"/>
      <c r="E39" s="30"/>
      <c r="F39" s="30"/>
      <c r="H39" s="7"/>
      <c r="I39" s="8" t="s">
        <v>73</v>
      </c>
      <c r="J39" s="11"/>
      <c r="K39" s="11">
        <f t="shared" si="17"/>
        <v>1</v>
      </c>
      <c r="L39" s="11">
        <f t="shared" si="18"/>
        <v>1</v>
      </c>
      <c r="M39" s="44">
        <f t="shared" si="19"/>
        <v>1</v>
      </c>
      <c r="N39" s="12"/>
      <c r="P39" s="50"/>
      <c r="Q39" s="70"/>
      <c r="R39" s="70"/>
      <c r="S39" s="70"/>
      <c r="T39" s="70"/>
      <c r="Y39" s="74"/>
      <c r="Z39" s="75"/>
      <c r="AA39" s="75"/>
      <c r="AB39" s="77"/>
    </row>
    <row r="40" s="1" customFormat="1" customHeight="1" spans="2:28">
      <c r="B40" s="29"/>
      <c r="C40" s="31"/>
      <c r="D40" s="29"/>
      <c r="H40" s="7" t="s">
        <v>76</v>
      </c>
      <c r="I40" s="8" t="s">
        <v>82</v>
      </c>
      <c r="J40" s="11"/>
      <c r="K40" s="11">
        <f t="shared" si="17"/>
        <v>1</v>
      </c>
      <c r="L40" s="11">
        <f t="shared" si="18"/>
        <v>1</v>
      </c>
      <c r="M40" s="44">
        <f t="shared" si="19"/>
        <v>1</v>
      </c>
      <c r="N40" s="12"/>
      <c r="P40" s="50"/>
      <c r="Q40" s="51"/>
      <c r="R40" s="51"/>
      <c r="S40" s="51"/>
      <c r="T40" s="51"/>
      <c r="Y40" s="74"/>
      <c r="Z40" s="77"/>
      <c r="AA40" s="75"/>
      <c r="AB40" s="75"/>
    </row>
    <row r="41" s="1" customFormat="1" customHeight="1" spans="2:29">
      <c r="B41" s="29"/>
      <c r="C41" s="31"/>
      <c r="D41" s="29"/>
      <c r="E41" s="1">
        <f>45000/79/365</f>
        <v>1.56060343332755</v>
      </c>
      <c r="H41" s="7" t="s">
        <v>76</v>
      </c>
      <c r="I41" s="8" t="s">
        <v>83</v>
      </c>
      <c r="J41" s="11"/>
      <c r="K41" s="11">
        <f t="shared" si="17"/>
        <v>1.15789473684211</v>
      </c>
      <c r="L41" s="11">
        <f t="shared" si="18"/>
        <v>1.15789473684211</v>
      </c>
      <c r="M41" s="44">
        <f t="shared" si="19"/>
        <v>1.15789473684211</v>
      </c>
      <c r="N41" s="12"/>
      <c r="Y41" s="74"/>
      <c r="Z41" s="77"/>
      <c r="AA41" s="75"/>
      <c r="AB41" s="75"/>
      <c r="AC41" s="31"/>
    </row>
    <row r="42" s="1" customFormat="1" customHeight="1" spans="2:28">
      <c r="B42" s="29"/>
      <c r="C42" s="29"/>
      <c r="D42" s="29"/>
      <c r="H42" s="7"/>
      <c r="I42" s="8" t="s">
        <v>89</v>
      </c>
      <c r="J42" s="11"/>
      <c r="K42" s="11">
        <f t="shared" si="17"/>
        <v>1</v>
      </c>
      <c r="L42" s="11">
        <f t="shared" si="18"/>
        <v>1</v>
      </c>
      <c r="M42" s="44">
        <f t="shared" si="19"/>
        <v>1</v>
      </c>
      <c r="N42" s="12"/>
      <c r="Y42" s="74"/>
      <c r="Z42" s="75"/>
      <c r="AA42" s="75"/>
      <c r="AB42" s="77"/>
    </row>
    <row r="43" s="1" customFormat="1" customHeight="1" spans="2:28">
      <c r="B43" s="29"/>
      <c r="C43" s="32"/>
      <c r="D43" s="29"/>
      <c r="H43" s="7"/>
      <c r="I43" s="8" t="s">
        <v>95</v>
      </c>
      <c r="J43" s="11"/>
      <c r="K43" s="11">
        <f t="shared" si="17"/>
        <v>1</v>
      </c>
      <c r="L43" s="11">
        <f t="shared" si="18"/>
        <v>1</v>
      </c>
      <c r="M43" s="44">
        <f t="shared" si="19"/>
        <v>1</v>
      </c>
      <c r="N43" s="12"/>
      <c r="Y43" s="74"/>
      <c r="Z43" s="77"/>
      <c r="AA43" s="75"/>
      <c r="AB43" s="78"/>
    </row>
    <row r="44" s="1" customFormat="1" customHeight="1" spans="2:28">
      <c r="B44" s="29"/>
      <c r="C44" s="33"/>
      <c r="D44" s="29"/>
      <c r="H44" s="7"/>
      <c r="I44" s="8" t="s">
        <v>101</v>
      </c>
      <c r="J44" s="11"/>
      <c r="K44" s="11">
        <f t="shared" si="17"/>
        <v>1</v>
      </c>
      <c r="L44" s="11">
        <f t="shared" si="18"/>
        <v>1</v>
      </c>
      <c r="M44" s="44">
        <f t="shared" si="19"/>
        <v>1</v>
      </c>
      <c r="N44" s="12"/>
      <c r="Y44" s="74"/>
      <c r="Z44" s="75"/>
      <c r="AA44" s="75"/>
      <c r="AB44" s="78"/>
    </row>
    <row r="45" s="1" customFormat="1" customHeight="1" spans="8:14">
      <c r="H45" s="7"/>
      <c r="I45" s="8" t="s">
        <v>107</v>
      </c>
      <c r="J45" s="11"/>
      <c r="K45" s="11">
        <f t="shared" si="17"/>
        <v>1</v>
      </c>
      <c r="L45" s="11">
        <f t="shared" si="18"/>
        <v>1</v>
      </c>
      <c r="M45" s="44">
        <f t="shared" si="19"/>
        <v>1</v>
      </c>
      <c r="N45" s="12"/>
    </row>
    <row r="46" s="1" customFormat="1" customHeight="1" spans="8:33">
      <c r="H46" s="7"/>
      <c r="I46" s="8" t="s">
        <v>112</v>
      </c>
      <c r="J46" s="11"/>
      <c r="K46" s="11">
        <f t="shared" si="17"/>
        <v>1</v>
      </c>
      <c r="L46" s="11">
        <f t="shared" si="18"/>
        <v>1</v>
      </c>
      <c r="M46" s="44">
        <f t="shared" si="19"/>
        <v>1</v>
      </c>
      <c r="N46" s="12"/>
      <c r="Y46" s="79"/>
      <c r="Z46" s="80"/>
      <c r="AA46" s="80"/>
      <c r="AB46" s="80"/>
      <c r="AC46" s="80"/>
      <c r="AD46" s="80"/>
      <c r="AE46" s="80"/>
      <c r="AF46" s="80"/>
      <c r="AG46" s="80"/>
    </row>
    <row r="47" s="1" customFormat="1" customHeight="1" spans="8:33">
      <c r="H47" s="7" t="s">
        <v>118</v>
      </c>
      <c r="I47" s="8" t="s">
        <v>119</v>
      </c>
      <c r="J47" s="11"/>
      <c r="K47" s="11">
        <f t="shared" si="17"/>
        <v>1</v>
      </c>
      <c r="L47" s="11">
        <f t="shared" si="18"/>
        <v>1</v>
      </c>
      <c r="M47" s="44">
        <f t="shared" si="19"/>
        <v>1</v>
      </c>
      <c r="N47" s="12"/>
      <c r="Y47" s="79"/>
      <c r="Z47" s="80"/>
      <c r="AA47" s="80"/>
      <c r="AB47" s="80"/>
      <c r="AC47" s="80"/>
      <c r="AD47" s="80"/>
      <c r="AE47" s="80"/>
      <c r="AF47" s="80"/>
      <c r="AG47" s="80"/>
    </row>
    <row r="48" s="1" customFormat="1" customHeight="1" spans="8:33">
      <c r="H48" s="7"/>
      <c r="I48" s="8" t="s">
        <v>123</v>
      </c>
      <c r="J48" s="11"/>
      <c r="K48" s="11">
        <f t="shared" si="17"/>
        <v>1</v>
      </c>
      <c r="L48" s="11">
        <f t="shared" si="18"/>
        <v>1</v>
      </c>
      <c r="M48" s="44">
        <f t="shared" si="19"/>
        <v>1</v>
      </c>
      <c r="N48" s="12"/>
      <c r="Y48" s="79"/>
      <c r="Z48" s="80"/>
      <c r="AA48" s="80"/>
      <c r="AB48" s="80"/>
      <c r="AC48" s="80"/>
      <c r="AD48" s="80"/>
      <c r="AE48" s="80"/>
      <c r="AF48" s="80"/>
      <c r="AG48" s="80"/>
    </row>
    <row r="49" s="1" customFormat="1" customHeight="1" spans="2:33">
      <c r="B49" s="34"/>
      <c r="C49" s="29"/>
      <c r="H49" s="7"/>
      <c r="I49" s="8" t="s">
        <v>129</v>
      </c>
      <c r="J49" s="11"/>
      <c r="K49" s="11">
        <f t="shared" si="17"/>
        <v>1</v>
      </c>
      <c r="L49" s="11">
        <f t="shared" si="18"/>
        <v>1</v>
      </c>
      <c r="M49" s="44">
        <f t="shared" si="19"/>
        <v>1</v>
      </c>
      <c r="N49" s="12"/>
      <c r="Y49" s="79"/>
      <c r="Z49" s="80"/>
      <c r="AA49" s="80"/>
      <c r="AB49" s="80"/>
      <c r="AC49" s="80"/>
      <c r="AD49" s="80"/>
      <c r="AE49" s="80"/>
      <c r="AF49" s="80"/>
      <c r="AG49" s="80"/>
    </row>
    <row r="50" s="1" customFormat="1" customHeight="1" spans="2:33">
      <c r="B50" s="35"/>
      <c r="H50" s="7"/>
      <c r="I50" s="8" t="s">
        <v>135</v>
      </c>
      <c r="J50" s="11"/>
      <c r="K50" s="11">
        <f t="shared" si="17"/>
        <v>1</v>
      </c>
      <c r="L50" s="11">
        <f t="shared" si="18"/>
        <v>1</v>
      </c>
      <c r="M50" s="44">
        <f t="shared" si="19"/>
        <v>1</v>
      </c>
      <c r="N50" s="12"/>
      <c r="Y50" s="79"/>
      <c r="Z50" s="80"/>
      <c r="AA50" s="80"/>
      <c r="AB50" s="80"/>
      <c r="AC50" s="80"/>
      <c r="AD50" s="80"/>
      <c r="AE50" s="80"/>
      <c r="AF50" s="80"/>
      <c r="AG50" s="80"/>
    </row>
    <row r="51" s="1" customFormat="1" customHeight="1" spans="2:33">
      <c r="B51" s="34"/>
      <c r="C51" s="29"/>
      <c r="H51" s="7"/>
      <c r="I51" s="8" t="s">
        <v>137</v>
      </c>
      <c r="J51" s="11"/>
      <c r="K51" s="11">
        <f t="shared" si="17"/>
        <v>1</v>
      </c>
      <c r="L51" s="11">
        <f t="shared" si="18"/>
        <v>1</v>
      </c>
      <c r="M51" s="44">
        <f t="shared" si="19"/>
        <v>1</v>
      </c>
      <c r="N51" s="12"/>
      <c r="O51" s="12"/>
      <c r="P51" s="12"/>
      <c r="Y51" s="79"/>
      <c r="Z51" s="80"/>
      <c r="AA51" s="80"/>
      <c r="AB51" s="80"/>
      <c r="AC51" s="80"/>
      <c r="AD51" s="79"/>
      <c r="AE51" s="79"/>
      <c r="AF51" s="79"/>
      <c r="AG51" s="79"/>
    </row>
    <row r="52" s="1" customFormat="1" customHeight="1" spans="2:33">
      <c r="B52" s="34"/>
      <c r="C52" s="34"/>
      <c r="D52" s="34"/>
      <c r="H52" s="7"/>
      <c r="I52" s="8" t="s">
        <v>138</v>
      </c>
      <c r="J52" s="11"/>
      <c r="K52" s="11">
        <f t="shared" si="17"/>
        <v>1</v>
      </c>
      <c r="L52" s="11">
        <f t="shared" si="18"/>
        <v>1</v>
      </c>
      <c r="M52" s="44">
        <f t="shared" si="19"/>
        <v>1</v>
      </c>
      <c r="N52" s="12"/>
      <c r="Y52" s="79"/>
      <c r="Z52" s="80"/>
      <c r="AA52" s="80"/>
      <c r="AB52" s="80"/>
      <c r="AC52" s="80"/>
      <c r="AD52" s="80"/>
      <c r="AE52" s="80"/>
      <c r="AF52" s="80"/>
      <c r="AG52" s="80"/>
    </row>
    <row r="53" s="1" customFormat="1" customHeight="1" spans="2:33">
      <c r="B53" s="34"/>
      <c r="C53" s="34"/>
      <c r="D53" s="34"/>
      <c r="E53" s="36"/>
      <c r="H53" s="7"/>
      <c r="I53" s="8" t="s">
        <v>144</v>
      </c>
      <c r="J53" s="11"/>
      <c r="K53" s="11">
        <f t="shared" si="17"/>
        <v>1</v>
      </c>
      <c r="L53" s="11">
        <f t="shared" si="18"/>
        <v>1</v>
      </c>
      <c r="M53" s="44">
        <f t="shared" si="19"/>
        <v>1</v>
      </c>
      <c r="N53" s="12"/>
      <c r="Y53" s="79"/>
      <c r="Z53" s="79"/>
      <c r="AA53" s="80"/>
      <c r="AB53" s="80"/>
      <c r="AC53" s="80"/>
      <c r="AD53" s="80"/>
      <c r="AE53" s="80"/>
      <c r="AF53" s="79"/>
      <c r="AG53" s="79"/>
    </row>
    <row r="54" s="1" customFormat="1" customHeight="1" spans="2:33">
      <c r="B54" s="6"/>
      <c r="H54" s="7"/>
      <c r="I54" s="8" t="s">
        <v>148</v>
      </c>
      <c r="J54" s="11"/>
      <c r="K54" s="11">
        <f t="shared" si="17"/>
        <v>1</v>
      </c>
      <c r="L54" s="11">
        <f t="shared" si="18"/>
        <v>1</v>
      </c>
      <c r="M54" s="44">
        <f t="shared" si="19"/>
        <v>1</v>
      </c>
      <c r="N54" s="12"/>
      <c r="Y54" s="79"/>
      <c r="Z54" s="80"/>
      <c r="AA54" s="80"/>
      <c r="AB54" s="80"/>
      <c r="AC54" s="80"/>
      <c r="AD54" s="80"/>
      <c r="AE54" s="80"/>
      <c r="AF54" s="80"/>
      <c r="AG54" s="80"/>
    </row>
    <row r="55" s="1" customFormat="1" customHeight="1" spans="2:33">
      <c r="B55" s="6"/>
      <c r="H55" s="7"/>
      <c r="I55" s="8" t="s">
        <v>152</v>
      </c>
      <c r="J55" s="11"/>
      <c r="K55" s="11">
        <f t="shared" si="17"/>
        <v>1</v>
      </c>
      <c r="L55" s="11">
        <f t="shared" si="18"/>
        <v>1</v>
      </c>
      <c r="M55" s="44">
        <f t="shared" si="19"/>
        <v>1</v>
      </c>
      <c r="N55" s="12"/>
      <c r="Y55" s="79"/>
      <c r="Z55" s="79"/>
      <c r="AA55" s="79"/>
      <c r="AB55" s="79"/>
      <c r="AC55" s="80"/>
      <c r="AD55" s="80"/>
      <c r="AE55" s="80"/>
      <c r="AF55" s="80"/>
      <c r="AG55" s="80"/>
    </row>
    <row r="56" s="1" customFormat="1" customHeight="1" spans="2:14">
      <c r="B56" s="6"/>
      <c r="H56" s="7"/>
      <c r="I56" s="8" t="s">
        <v>157</v>
      </c>
      <c r="J56" s="11"/>
      <c r="K56" s="11">
        <f t="shared" si="17"/>
        <v>1</v>
      </c>
      <c r="L56" s="11">
        <f t="shared" si="18"/>
        <v>1</v>
      </c>
      <c r="M56" s="44">
        <f t="shared" si="19"/>
        <v>1</v>
      </c>
      <c r="N56" s="12"/>
    </row>
    <row r="57" s="1" customFormat="1" customHeight="1" spans="2:14">
      <c r="B57" s="6"/>
      <c r="H57" s="7"/>
      <c r="I57" s="8" t="s">
        <v>161</v>
      </c>
      <c r="J57" s="11"/>
      <c r="K57" s="11">
        <f t="shared" si="17"/>
        <v>1</v>
      </c>
      <c r="L57" s="11">
        <f t="shared" si="18"/>
        <v>1</v>
      </c>
      <c r="M57" s="44">
        <f t="shared" si="19"/>
        <v>1</v>
      </c>
      <c r="N57" s="12"/>
    </row>
    <row r="58" s="1" customFormat="1" customHeight="1" spans="2:14">
      <c r="B58" s="6"/>
      <c r="H58" s="7"/>
      <c r="I58" s="8" t="s">
        <v>164</v>
      </c>
      <c r="J58" s="11"/>
      <c r="K58" s="11">
        <f t="shared" si="17"/>
        <v>1</v>
      </c>
      <c r="L58" s="11">
        <f t="shared" si="18"/>
        <v>1</v>
      </c>
      <c r="M58" s="44">
        <f t="shared" si="19"/>
        <v>1</v>
      </c>
      <c r="N58" s="12"/>
    </row>
    <row r="59" s="1" customFormat="1" customHeight="1" spans="2:14">
      <c r="B59" s="29"/>
      <c r="C59" s="29"/>
      <c r="D59" s="29"/>
      <c r="E59" s="31"/>
      <c r="H59" s="7"/>
      <c r="I59" s="8" t="s">
        <v>168</v>
      </c>
      <c r="J59" s="11"/>
      <c r="K59" s="11">
        <f t="shared" si="17"/>
        <v>1</v>
      </c>
      <c r="L59" s="11">
        <f t="shared" si="18"/>
        <v>1</v>
      </c>
      <c r="M59" s="44">
        <f t="shared" si="19"/>
        <v>1</v>
      </c>
      <c r="N59" s="12"/>
    </row>
    <row r="60" s="1" customFormat="1" customHeight="1" spans="2:14">
      <c r="B60" s="29"/>
      <c r="C60" s="30"/>
      <c r="D60" s="29"/>
      <c r="E60" s="26"/>
      <c r="H60" s="7" t="s">
        <v>172</v>
      </c>
      <c r="I60" s="8" t="s">
        <v>173</v>
      </c>
      <c r="J60" s="11"/>
      <c r="K60" s="11">
        <f t="shared" si="17"/>
        <v>1</v>
      </c>
      <c r="L60" s="11">
        <f t="shared" si="18"/>
        <v>1</v>
      </c>
      <c r="M60" s="44">
        <f t="shared" si="19"/>
        <v>1</v>
      </c>
      <c r="N60" s="12"/>
    </row>
    <row r="61" s="1" customFormat="1" customHeight="1" spans="2:14">
      <c r="B61" s="29"/>
      <c r="C61" s="30"/>
      <c r="D61" s="32"/>
      <c r="E61" s="37"/>
      <c r="F61" s="38"/>
      <c r="H61" s="7"/>
      <c r="I61" s="8" t="s">
        <v>180</v>
      </c>
      <c r="J61" s="11"/>
      <c r="K61" s="11">
        <v>1</v>
      </c>
      <c r="L61" s="11">
        <v>1</v>
      </c>
      <c r="M61" s="44">
        <v>1</v>
      </c>
      <c r="N61" s="12"/>
    </row>
    <row r="62" s="1" customFormat="1" customHeight="1" spans="2:14">
      <c r="B62" s="39"/>
      <c r="C62" s="39"/>
      <c r="D62" s="39"/>
      <c r="E62" s="39"/>
      <c r="F62" s="38"/>
      <c r="H62" s="7"/>
      <c r="I62" s="8" t="s">
        <v>182</v>
      </c>
      <c r="J62" s="11"/>
      <c r="K62" s="11">
        <v>1</v>
      </c>
      <c r="L62" s="11">
        <v>1</v>
      </c>
      <c r="M62" s="44">
        <v>1</v>
      </c>
      <c r="N62" s="12"/>
    </row>
    <row r="63" s="1" customFormat="1" customHeight="1" spans="2:14">
      <c r="B63" s="39"/>
      <c r="C63" s="39"/>
      <c r="D63" s="39"/>
      <c r="E63" s="39"/>
      <c r="F63" s="40"/>
      <c r="H63" s="7"/>
      <c r="I63" s="8" t="s">
        <v>183</v>
      </c>
      <c r="J63" s="11"/>
      <c r="K63" s="11">
        <v>1</v>
      </c>
      <c r="L63" s="11">
        <v>1</v>
      </c>
      <c r="M63" s="44">
        <v>1</v>
      </c>
      <c r="N63" s="12"/>
    </row>
    <row r="64" s="1" customFormat="1" customHeight="1" spans="2:14">
      <c r="B64" s="29"/>
      <c r="C64" s="29"/>
      <c r="D64" s="29"/>
      <c r="E64" s="41"/>
      <c r="H64" s="7"/>
      <c r="I64" s="8" t="s">
        <v>184</v>
      </c>
      <c r="J64" s="11"/>
      <c r="K64" s="11">
        <v>1</v>
      </c>
      <c r="L64" s="11">
        <v>1</v>
      </c>
      <c r="M64" s="44">
        <v>1</v>
      </c>
      <c r="N64" s="12"/>
    </row>
    <row r="65" s="1" customFormat="1" customHeight="1" spans="2:14">
      <c r="B65" s="29"/>
      <c r="C65" s="32"/>
      <c r="D65" s="29"/>
      <c r="E65" s="81"/>
      <c r="H65" s="7"/>
      <c r="I65" s="8" t="s">
        <v>185</v>
      </c>
      <c r="J65" s="51"/>
      <c r="K65" s="11">
        <v>1</v>
      </c>
      <c r="L65" s="11">
        <v>1</v>
      </c>
      <c r="M65" s="44">
        <v>1</v>
      </c>
      <c r="N65" s="12"/>
    </row>
    <row r="66" s="1" customFormat="1" customHeight="1" spans="2:14">
      <c r="B66" s="29"/>
      <c r="C66" s="33"/>
      <c r="D66" s="29"/>
      <c r="E66" s="81"/>
      <c r="H66" s="7" t="s">
        <v>186</v>
      </c>
      <c r="I66" s="8"/>
      <c r="J66" s="8"/>
      <c r="K66" s="11">
        <f t="shared" ref="K66:M66" si="20">+K37*K38*K39*K41*K42*K43*K44*K45*K46*K47*K48*K49*K50*K51*K52*K53*K54*K55*K56*K57*K58*K59*K60*K61*K62*K63*K64*K65*K40</f>
        <v>1018.94736842105</v>
      </c>
      <c r="L66" s="11">
        <f t="shared" si="20"/>
        <v>1190.97744360902</v>
      </c>
      <c r="M66" s="11">
        <f t="shared" si="20"/>
        <v>1157.89473684211</v>
      </c>
      <c r="N66" s="12"/>
    </row>
    <row r="67" s="1" customFormat="1" customHeight="1" spans="8:14">
      <c r="H67" s="22" t="s">
        <v>187</v>
      </c>
      <c r="I67" s="23"/>
      <c r="J67" s="23" t="s">
        <v>188</v>
      </c>
      <c r="K67" s="11">
        <f>+ROUND((K66+L66+M66)/3,2)</f>
        <v>1122.61</v>
      </c>
      <c r="L67" s="103"/>
      <c r="M67" s="104"/>
      <c r="N67" s="2"/>
    </row>
    <row r="68" s="1" customFormat="1" customHeight="1" spans="10:14">
      <c r="J68" s="2"/>
      <c r="K68" s="2"/>
      <c r="L68" s="2"/>
      <c r="M68" s="2"/>
      <c r="N68" s="2"/>
    </row>
    <row r="69" s="1" customFormat="1" customHeight="1" spans="10:14">
      <c r="J69" s="2" t="s">
        <v>189</v>
      </c>
      <c r="K69" s="2">
        <v>1123</v>
      </c>
      <c r="L69" s="2"/>
      <c r="M69" s="2"/>
      <c r="N69" s="2"/>
    </row>
    <row r="70" s="1" customFormat="1" ht="39" customHeight="1" spans="1:27">
      <c r="A70" s="61"/>
      <c r="B70" s="82"/>
      <c r="C70" s="83"/>
      <c r="D70" s="83"/>
      <c r="E70" s="83"/>
      <c r="F70" s="84"/>
      <c r="J70" s="2" t="s">
        <v>190</v>
      </c>
      <c r="K70" s="2">
        <f>+K69*0.5</f>
        <v>561.5</v>
      </c>
      <c r="L70" s="2"/>
      <c r="M70" s="2"/>
      <c r="N70" s="2"/>
      <c r="Z70" s="2"/>
      <c r="AA70" s="2"/>
    </row>
    <row r="71" s="1" customFormat="1" customHeight="1" spans="1:27">
      <c r="A71" s="61"/>
      <c r="B71" s="82"/>
      <c r="C71" s="83"/>
      <c r="D71" s="83"/>
      <c r="E71" s="83"/>
      <c r="F71" s="84"/>
      <c r="J71" s="105"/>
      <c r="K71" s="2"/>
      <c r="L71" s="2"/>
      <c r="M71" s="2"/>
      <c r="N71" s="2"/>
      <c r="Z71" s="105" t="s">
        <v>191</v>
      </c>
      <c r="AA71" s="2">
        <f>16.8*61.3</f>
        <v>1029.84</v>
      </c>
    </row>
    <row r="72" s="1" customFormat="1" customHeight="1" spans="1:27">
      <c r="A72" s="61"/>
      <c r="B72" s="85"/>
      <c r="C72" s="86"/>
      <c r="D72" s="86"/>
      <c r="E72" s="86"/>
      <c r="F72" s="87"/>
      <c r="J72" s="105"/>
      <c r="K72" s="2"/>
      <c r="L72" s="2"/>
      <c r="M72" s="2"/>
      <c r="N72" s="2"/>
      <c r="Z72" s="105" t="s">
        <v>192</v>
      </c>
      <c r="AA72" s="2">
        <f>+AA71*0.4</f>
        <v>411.936</v>
      </c>
    </row>
    <row r="73" s="1" customFormat="1" customHeight="1" spans="1:27">
      <c r="A73" s="61"/>
      <c r="B73" s="85"/>
      <c r="C73" s="86"/>
      <c r="D73" s="86"/>
      <c r="E73" s="87"/>
      <c r="F73" s="88"/>
      <c r="G73" s="89"/>
      <c r="H73" s="89"/>
      <c r="I73" s="89"/>
      <c r="J73" s="2"/>
      <c r="K73" s="2"/>
      <c r="L73" s="2"/>
      <c r="M73" s="2"/>
      <c r="N73" s="2"/>
      <c r="Z73" s="105" t="s">
        <v>193</v>
      </c>
      <c r="AA73" s="2">
        <f>+ROUND(K67*AA72*365,0)</f>
        <v>168791868</v>
      </c>
    </row>
    <row r="74" s="1" customFormat="1" customHeight="1" spans="1:27">
      <c r="A74" s="61"/>
      <c r="B74" s="90"/>
      <c r="C74" s="91"/>
      <c r="D74" s="92"/>
      <c r="E74" s="93"/>
      <c r="F74" s="11"/>
      <c r="J74" s="2"/>
      <c r="K74" s="2"/>
      <c r="L74" s="2"/>
      <c r="M74" s="2"/>
      <c r="N74" s="2"/>
      <c r="P74" s="2"/>
      <c r="Q74" s="2"/>
      <c r="Z74" s="2"/>
      <c r="AA74" s="2"/>
    </row>
    <row r="75" s="1" customFormat="1" customHeight="1" spans="1:17">
      <c r="A75" s="61"/>
      <c r="B75" s="90"/>
      <c r="C75" s="91"/>
      <c r="D75" s="94"/>
      <c r="E75" s="93"/>
      <c r="F75" s="11"/>
      <c r="J75" s="2"/>
      <c r="K75" s="2"/>
      <c r="L75" s="2"/>
      <c r="M75" s="2"/>
      <c r="N75" s="2"/>
      <c r="P75" s="2">
        <v>69000</v>
      </c>
      <c r="Q75" s="2" t="e">
        <f>50000/K71/365</f>
        <v>#DIV/0!</v>
      </c>
    </row>
    <row r="76" s="1" customFormat="1" customHeight="1" spans="1:16">
      <c r="A76" s="61"/>
      <c r="B76" s="95"/>
      <c r="C76" s="91"/>
      <c r="D76" s="96"/>
      <c r="E76" s="97"/>
      <c r="F76" s="61"/>
      <c r="J76" s="2"/>
      <c r="K76" s="2"/>
      <c r="L76" s="2"/>
      <c r="M76" s="2"/>
      <c r="N76" s="2"/>
      <c r="P76" s="1">
        <f>+P75/K70/365</f>
        <v>0.336671586625843</v>
      </c>
    </row>
    <row r="77" s="1" customFormat="1" customHeight="1" spans="1:14">
      <c r="A77" s="61"/>
      <c r="B77" s="98"/>
      <c r="C77" s="98"/>
      <c r="D77" s="98"/>
      <c r="E77" s="98"/>
      <c r="F77" s="99"/>
      <c r="J77" s="2"/>
      <c r="K77" s="2"/>
      <c r="L77" s="2"/>
      <c r="M77" s="2"/>
      <c r="N77" s="2"/>
    </row>
    <row r="78" s="1" customFormat="1" customHeight="1" spans="1:14">
      <c r="A78" s="61"/>
      <c r="B78" s="100"/>
      <c r="C78" s="101"/>
      <c r="D78" s="101"/>
      <c r="E78" s="102"/>
      <c r="F78" s="99"/>
      <c r="J78" s="2"/>
      <c r="K78" s="2"/>
      <c r="L78" s="2"/>
      <c r="M78" s="2"/>
      <c r="N78" s="2"/>
    </row>
  </sheetData>
  <mergeCells count="53">
    <mergeCell ref="Q3:U3"/>
    <mergeCell ref="Y3:AC3"/>
    <mergeCell ref="N51:P51"/>
    <mergeCell ref="B52:D52"/>
    <mergeCell ref="B53:D53"/>
    <mergeCell ref="B62:E62"/>
    <mergeCell ref="B63:E63"/>
    <mergeCell ref="H66:I66"/>
    <mergeCell ref="H67:I67"/>
    <mergeCell ref="B70:F70"/>
    <mergeCell ref="B71:F71"/>
    <mergeCell ref="B72:F72"/>
    <mergeCell ref="B73:E73"/>
    <mergeCell ref="B77:E77"/>
    <mergeCell ref="B78:E78"/>
    <mergeCell ref="A6:A7"/>
    <mergeCell ref="A9:A14"/>
    <mergeCell ref="A15:A27"/>
    <mergeCell ref="A28:A33"/>
    <mergeCell ref="C3:C4"/>
    <mergeCell ref="D3:D4"/>
    <mergeCell ref="E3:E4"/>
    <mergeCell ref="F3:F4"/>
    <mergeCell ref="H6:H7"/>
    <mergeCell ref="H9:H14"/>
    <mergeCell ref="H15:H27"/>
    <mergeCell ref="H28:H33"/>
    <mergeCell ref="H38:H39"/>
    <mergeCell ref="H41:H46"/>
    <mergeCell ref="H47:H59"/>
    <mergeCell ref="H60:H65"/>
    <mergeCell ref="J3:J4"/>
    <mergeCell ref="J35:J36"/>
    <mergeCell ref="K3:K4"/>
    <mergeCell ref="K35:K36"/>
    <mergeCell ref="L3:L4"/>
    <mergeCell ref="L35:L36"/>
    <mergeCell ref="M3:M4"/>
    <mergeCell ref="M35:M36"/>
    <mergeCell ref="O6:O7"/>
    <mergeCell ref="O9:O14"/>
    <mergeCell ref="O15:O27"/>
    <mergeCell ref="O28:O33"/>
    <mergeCell ref="W5:W7"/>
    <mergeCell ref="W9:W14"/>
    <mergeCell ref="W15:W27"/>
    <mergeCell ref="W28:W33"/>
    <mergeCell ref="A1:U2"/>
    <mergeCell ref="A3:B4"/>
    <mergeCell ref="O3:P4"/>
    <mergeCell ref="W3:X4"/>
    <mergeCell ref="H3:I4"/>
    <mergeCell ref="H35:I36"/>
  </mergeCells>
  <dataValidations count="18">
    <dataValidation type="list" allowBlank="1" showInputMessage="1" showErrorMessage="1" sqref="C9:F9">
      <formula1>$Q9:$U9</formula1>
    </dataValidation>
    <dataValidation type="list" allowBlank="1" showInputMessage="1" showErrorMessage="1" sqref="C10:F10">
      <formula1>$Q$10:$U$10</formula1>
    </dataValidation>
    <dataValidation type="list" allowBlank="1" showInputMessage="1" showErrorMessage="1" sqref="C11:F11">
      <formula1>$Q$11:$U$11</formula1>
    </dataValidation>
    <dataValidation type="list" allowBlank="1" showInputMessage="1" showErrorMessage="1" sqref="C12:F12">
      <formula1>$Q$12:$U$12</formula1>
    </dataValidation>
    <dataValidation type="list" allowBlank="1" showInputMessage="1" showErrorMessage="1" sqref="C13:F13">
      <formula1>$Q$13:$U$13</formula1>
    </dataValidation>
    <dataValidation type="list" allowBlank="1" showInputMessage="1" showErrorMessage="1" sqref="C14:F14">
      <formula1>$Q$14:$U$14</formula1>
    </dataValidation>
    <dataValidation type="list" allowBlank="1" showInputMessage="1" showErrorMessage="1" sqref="C15:G15">
      <formula1>$Q$15:$U$15</formula1>
    </dataValidation>
    <dataValidation type="list" allowBlank="1" showInputMessage="1" showErrorMessage="1" sqref="C16:F16">
      <formula1>$Q$16:$U$16</formula1>
    </dataValidation>
    <dataValidation type="list" allowBlank="1" showInputMessage="1" showErrorMessage="1" sqref="C17:F17">
      <formula1>$Q$17:$U$17</formula1>
    </dataValidation>
    <dataValidation type="list" allowBlank="1" showInputMessage="1" showErrorMessage="1" sqref="C20:F20">
      <formula1>$Q$20:$U$20</formula1>
    </dataValidation>
    <dataValidation type="list" allowBlank="1" showInputMessage="1" showErrorMessage="1" sqref="C21:F21">
      <formula1>$Q$21:$U$21</formula1>
    </dataValidation>
    <dataValidation type="list" allowBlank="1" showInputMessage="1" showErrorMessage="1" sqref="C22:F22">
      <formula1>$Q$22:$U$22</formula1>
    </dataValidation>
    <dataValidation type="list" allowBlank="1" showInputMessage="1" showErrorMessage="1" sqref="C23:F23">
      <formula1>$Q$23:$U$23</formula1>
    </dataValidation>
    <dataValidation type="list" allowBlank="1" showInputMessage="1" showErrorMessage="1" sqref="C24:F24">
      <formula1>$Q$24:$U$24</formula1>
    </dataValidation>
    <dataValidation type="list" allowBlank="1" showInputMessage="1" showErrorMessage="1" sqref="C25:F25">
      <formula1>$Q$25:$U$25</formula1>
    </dataValidation>
    <dataValidation type="list" allowBlank="1" showInputMessage="1" showErrorMessage="1" sqref="C26:F26">
      <formula1>$Q$26:$U$26</formula1>
    </dataValidation>
    <dataValidation type="list" allowBlank="1" showInputMessage="1" showErrorMessage="1" sqref="C27:F27">
      <formula1>$Q$27:$U$27</formula1>
    </dataValidation>
    <dataValidation allowBlank="1" showInputMessage="1" showErrorMessage="1" sqref="D33:F33 C18:F19 C28:F3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发改委沿街</vt:lpstr>
      <vt:lpstr>物价局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酒红色味道</cp:lastModifiedBy>
  <dcterms:created xsi:type="dcterms:W3CDTF">2018-08-22T02:42:00Z</dcterms:created>
  <cp:lastPrinted>2020-05-22T03:35:00Z</cp:lastPrinted>
  <dcterms:modified xsi:type="dcterms:W3CDTF">2024-10-28T08:46:04Z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2052-12.1.0.18888</vt:lpwstr>
  </property>
  <property fmtid="{D5CDD505-2E9C-101B-9397-08002B2CF9AE}" pid="3" name="ICV">
    <vt:lpwstr>A9B6470EE33B4D69829923B9A835F23C</vt:lpwstr>
  </property>
</Properties>
</file>